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FEBRERO 202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90" i="1"/>
  <c r="D89" i="1"/>
  <c r="D88" i="1"/>
  <c r="E93" i="1" s="1"/>
  <c r="D84" i="1"/>
  <c r="D83" i="1"/>
  <c r="C83" i="1"/>
  <c r="D82" i="1"/>
  <c r="E85" i="1" s="1"/>
  <c r="D81" i="1"/>
  <c r="D72" i="1"/>
  <c r="D71" i="1"/>
  <c r="D70" i="1"/>
  <c r="D69" i="1"/>
  <c r="E74" i="1" s="1"/>
  <c r="D64" i="1"/>
  <c r="D63" i="1"/>
  <c r="D62" i="1"/>
  <c r="E66" i="1" s="1"/>
  <c r="D57" i="1"/>
  <c r="D56" i="1"/>
  <c r="D55" i="1"/>
  <c r="E59" i="1" s="1"/>
  <c r="D48" i="1"/>
  <c r="D47" i="1"/>
  <c r="D46" i="1"/>
  <c r="D45" i="1"/>
  <c r="E50" i="1" s="1"/>
  <c r="D40" i="1"/>
  <c r="D39" i="1"/>
  <c r="D38" i="1"/>
  <c r="E42" i="1" s="1"/>
  <c r="D33" i="1"/>
  <c r="D32" i="1"/>
  <c r="D31" i="1"/>
  <c r="E35" i="1" s="1"/>
  <c r="D24" i="1"/>
  <c r="C24" i="1"/>
  <c r="D23" i="1"/>
  <c r="C23" i="1"/>
  <c r="D22" i="1"/>
  <c r="D21" i="1"/>
  <c r="E26" i="1" s="1"/>
  <c r="D15" i="1"/>
  <c r="D14" i="1"/>
  <c r="D13" i="1"/>
  <c r="E17" i="1" s="1"/>
  <c r="D8" i="1"/>
  <c r="I7" i="1"/>
  <c r="I8" i="1" s="1"/>
  <c r="I9" i="1" s="1"/>
  <c r="I10" i="1" s="1"/>
  <c r="D7" i="1"/>
  <c r="D6" i="1"/>
  <c r="E10" i="1" s="1"/>
  <c r="E28" i="1" s="1"/>
  <c r="E52" i="1" l="1"/>
  <c r="E78" i="1" s="1"/>
  <c r="E96" i="1" s="1"/>
  <c r="E76" i="1"/>
</calcChain>
</file>

<file path=xl/sharedStrings.xml><?xml version="1.0" encoding="utf-8"?>
<sst xmlns="http://schemas.openxmlformats.org/spreadsheetml/2006/main" count="84" uniqueCount="70">
  <si>
    <t>CORAASAN</t>
  </si>
  <si>
    <t>ESTADO DE RESULTADO</t>
  </si>
  <si>
    <t>CORRESPONDIENTE A FEBRERO  2023</t>
  </si>
  <si>
    <t>VALORES EN RD$</t>
  </si>
  <si>
    <t>INGRESOS POR SERVICIOS ACUEDUCTOS</t>
  </si>
  <si>
    <t>% VARIACION</t>
  </si>
  <si>
    <t>Balance Acumulado</t>
  </si>
  <si>
    <t>febrero</t>
  </si>
  <si>
    <t>Medido</t>
  </si>
  <si>
    <t xml:space="preserve">enero </t>
  </si>
  <si>
    <t>No medido</t>
  </si>
  <si>
    <t>dif</t>
  </si>
  <si>
    <t>Otros Ingresos</t>
  </si>
  <si>
    <t>enero *%</t>
  </si>
  <si>
    <t xml:space="preserve">Total Ingresos por Servicios Acueductos </t>
  </si>
  <si>
    <t>INGRESOS POR SERVICIOS ALCANTARILLADO</t>
  </si>
  <si>
    <t>Total Ingresos por Servicios Alcantarillado</t>
  </si>
  <si>
    <t>OTROS INGRESOS</t>
  </si>
  <si>
    <t>Retiro Activos</t>
  </si>
  <si>
    <t xml:space="preserve">Ingresos por Inversiones </t>
  </si>
  <si>
    <t>Ingresos Varios</t>
  </si>
  <si>
    <t>Propiedades para uso futuro</t>
  </si>
  <si>
    <t>Retiro Activos Fijos Proceso</t>
  </si>
  <si>
    <t>Total Otros Ingresos</t>
  </si>
  <si>
    <t>TOTAL INGRESOS</t>
  </si>
  <si>
    <t>GASTOS DE OPERACIÓN ACUEDUCTO</t>
  </si>
  <si>
    <t xml:space="preserve">Captacion </t>
  </si>
  <si>
    <t>Planta de Tratamiento</t>
  </si>
  <si>
    <t>Transmision y Distribucion</t>
  </si>
  <si>
    <t>Total Gastos de Operación Acueducto</t>
  </si>
  <si>
    <t>GASTOS DE OPERACIÓN ALCANTARILLADO</t>
  </si>
  <si>
    <t>Recoleccion</t>
  </si>
  <si>
    <t>Evacuacion</t>
  </si>
  <si>
    <t>Total Gastos de Operación Alcantarillado</t>
  </si>
  <si>
    <t>GASTOS DE OPERACIÓN ADMINISTRATIVAS</t>
  </si>
  <si>
    <t>Oficina Administrativas</t>
  </si>
  <si>
    <t>Servicios Generales</t>
  </si>
  <si>
    <t>Oficina Perifericas</t>
  </si>
  <si>
    <t>Oficina Comerciales</t>
  </si>
  <si>
    <t>Total Gastos de Operación Administrativas</t>
  </si>
  <si>
    <t>TOTAL GASTOS DE OPERACIONES</t>
  </si>
  <si>
    <t>GASTOS DE MANTENIMIENTO ACUEDUCTO</t>
  </si>
  <si>
    <t>Total Gastos de Mantenimiento Acueducto</t>
  </si>
  <si>
    <t>GASTOS DE MANTENIMIENTO ALCANTARILLADO</t>
  </si>
  <si>
    <t>Total Gastos de Mantenimiento Alcantarillado</t>
  </si>
  <si>
    <t>GASTOS DE MANTENIMIENTO ADMINISTRATIVAS</t>
  </si>
  <si>
    <t>Total Gastos de Mantenimiento Administrativas</t>
  </si>
  <si>
    <t>TOTAL GASTOS DE MANTENIMIENTO</t>
  </si>
  <si>
    <t>TOTAL GASTOS DE  OPERACIÓN Y MANTENIMIENTO</t>
  </si>
  <si>
    <t>GASTOS DE DEPRECIACION</t>
  </si>
  <si>
    <t>Acueducto</t>
  </si>
  <si>
    <t>Alcantarillado</t>
  </si>
  <si>
    <t>Propiedades Comunes</t>
  </si>
  <si>
    <t>Retiro de Activos</t>
  </si>
  <si>
    <t>Total Gastos de Depreciacion</t>
  </si>
  <si>
    <t>GASTOS FINANCIEROS</t>
  </si>
  <si>
    <t>Intereses Deudas Corto Plazo</t>
  </si>
  <si>
    <t>Gastos de Intereses</t>
  </si>
  <si>
    <t>Intereses Aplicados a Construccion</t>
  </si>
  <si>
    <t>Gastos de Comisiones Bancarias</t>
  </si>
  <si>
    <t>Total Gastos Financieros</t>
  </si>
  <si>
    <t>TOTAL RESULTADO DEL PERIODO</t>
  </si>
  <si>
    <t>Lic. Juan Francisco Domínguez</t>
  </si>
  <si>
    <t>Ing. Francis Ortega</t>
  </si>
  <si>
    <t>Contador</t>
  </si>
  <si>
    <t>Direccion Financiera</t>
  </si>
  <si>
    <t>Ing. Andrés  Burgos</t>
  </si>
  <si>
    <t>Dirección General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</si>
  <si>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Resultado, contiene partidas sujetas a modificaciones fueron elaborados a</t>
    </r>
  </si>
  <si>
    <t>solicitud de la Dirección de Planificación y Desarrollo y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</si>
</sst>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" fontId="2" fillId="0" borderId="0" xfId="0" applyNumberFormat="1" applyFont="1" applyBorder="1"/>
    <xf numFmtId="4" fontId="2" fillId="0" borderId="0" xfId="0" applyNumberFormat="1" applyFont="1"/>
    <xf numFmtId="4" fontId="2" fillId="0" borderId="0" xfId="0" applyNumberFormat="1" applyFont="1" applyFill="1" applyBorder="1"/>
    <xf numFmtId="4" fontId="2" fillId="0" borderId="1" xfId="0" applyNumberFormat="1" applyFont="1" applyBorder="1"/>
    <xf numFmtId="4" fontId="4" fillId="0" borderId="2" xfId="0" applyNumberFormat="1" applyFont="1" applyBorder="1"/>
    <xf numFmtId="4" fontId="2" fillId="0" borderId="0" xfId="0" applyNumberFormat="1" applyFont="1" applyFill="1"/>
    <xf numFmtId="4" fontId="4" fillId="0" borderId="0" xfId="0" applyNumberFormat="1" applyFont="1" applyBorder="1"/>
    <xf numFmtId="4" fontId="5" fillId="0" borderId="0" xfId="0" applyNumberFormat="1" applyFont="1"/>
    <xf numFmtId="4" fontId="5" fillId="0" borderId="0" xfId="0" applyNumberFormat="1" applyFont="1" applyFill="1" applyBorder="1"/>
    <xf numFmtId="4" fontId="4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38100</xdr:rowOff>
    </xdr:from>
    <xdr:to>
      <xdr:col>1</xdr:col>
      <xdr:colOff>704850</xdr:colOff>
      <xdr:row>3</xdr:row>
      <xdr:rowOff>95250</xdr:rowOff>
    </xdr:to>
    <xdr:pic>
      <xdr:nvPicPr>
        <xdr:cNvPr id="2" name="1 Imagen" descr="Resultado de imagen para logo de coraas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8100"/>
          <a:ext cx="7048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ESTADOS%20FINANCIEROS/Estados%20Proyectados/ESTADOS%20DE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ENERO 2020"/>
      <sheetName val="ENERO 2020 PROYECTADO"/>
      <sheetName val="FEBRERO 2020"/>
      <sheetName val="FEBRERO 2020 PROYECTADO"/>
      <sheetName val="MARZO 2020"/>
      <sheetName val="MARZO 2020 PROYECTADO"/>
      <sheetName val="ABRIL 2020"/>
      <sheetName val="ABRIL 2020 PROYECTADO"/>
      <sheetName val="MAYO 2020"/>
      <sheetName val="MAYO PROYECTADO 2020"/>
      <sheetName val="JUNIO 2020"/>
      <sheetName val="JUNIO PROYECTADO 2020"/>
      <sheetName val="JULIO 2020"/>
      <sheetName val="JULIO PROYECTADO 2020"/>
      <sheetName val="AGOSTO 2020"/>
      <sheetName val="AGOSTO PROYECTADO 2020"/>
      <sheetName val="SEPTIEMBRE 2020"/>
      <sheetName val="SEPTIEMBRE PROYECTADO 2020"/>
      <sheetName val="OCTUBRE 2020"/>
      <sheetName val="NOVIEMBRE 2020"/>
      <sheetName val="DICIEMBRE 2020"/>
      <sheetName val="ENERO 2021 PROYECTADO"/>
      <sheetName val="ENERO 2021"/>
      <sheetName val="FEBRERO 2021 PROYECTADO"/>
      <sheetName val="FEBRERO 2021"/>
      <sheetName val="MARZO 2021 PROYECTADO"/>
      <sheetName val="MARZO 2021"/>
      <sheetName val="ABRIL 2021"/>
      <sheetName val="ABRIL 2021 PROYECTADO"/>
      <sheetName val="MAYO 2021"/>
      <sheetName val="MAYO 2021 PROYECTADO"/>
      <sheetName val="JUNIO 2021"/>
      <sheetName val="JUNIO 2021 PROYECTADO"/>
      <sheetName val="JULIO 2021"/>
      <sheetName val=" JULIO 2021 PROYECTADO"/>
      <sheetName val="AGOSTO 2021"/>
      <sheetName val=" AGOSTO 2021 PROYECTADO "/>
      <sheetName val="SEPTIEMBRE 2021"/>
      <sheetName val="SEPTIEMBRE PROYECTADO"/>
      <sheetName val="OCTUBRE 2021"/>
      <sheetName val="OCTUBRE PROYECTADO"/>
      <sheetName val="NOVIEMBRE 2021"/>
      <sheetName val="NOVIEMBRE PROYECTADO"/>
      <sheetName val="DICIEMBRE 2021"/>
      <sheetName val="DICIEMBRE PROYECTADO"/>
      <sheetName val="ENERO 2022"/>
      <sheetName val="ENERO PROYECTADO 2022"/>
      <sheetName val="FEBRERO 2022"/>
      <sheetName val="FEBRERO PROYECTADO 2022"/>
      <sheetName val="FEBRERO MAS REAL 2022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2022"/>
      <sheetName val="JULIO PROYECTADO 2022"/>
      <sheetName val="AGOSTO 2022"/>
      <sheetName val="AGOSTO PROYECTADO 2022"/>
      <sheetName val="SEPTIEMBRE 2022"/>
      <sheetName val="SEPTIEMBRE PROYECTADO 2022"/>
      <sheetName val="OCTUBRE 2022"/>
      <sheetName val="OCTUBRE PROYECTADO 2022"/>
      <sheetName val="NOVIEMBRE 2022"/>
      <sheetName val="NOVIEMBRE PROYECTADO 2022"/>
      <sheetName val="DICIEMBRE 2022"/>
      <sheetName val="DICIEMBRE PROYECTADO 2022"/>
      <sheetName val="ENERO PROYECTADO 2023"/>
      <sheetName val=" FEBRERO PROYECTADO 2023"/>
    </sheetNames>
    <sheetDataSet>
      <sheetData sheetId="0"/>
      <sheetData sheetId="1"/>
      <sheetData sheetId="2"/>
      <sheetData sheetId="3"/>
      <sheetData sheetId="4"/>
      <sheetData sheetId="5">
        <row r="24">
          <cell r="E24" t="e">
            <v>#DIV/0!</v>
          </cell>
        </row>
        <row r="25">
          <cell r="E25" t="e">
            <v>#DIV/0!</v>
          </cell>
        </row>
      </sheetData>
      <sheetData sheetId="6">
        <row r="24">
          <cell r="E24" t="e">
            <v>#DIV/0!</v>
          </cell>
        </row>
        <row r="25">
          <cell r="E25" t="e">
            <v>#DIV/0!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4">
          <cell r="D24" t="str">
            <v xml:space="preserve"> </v>
          </cell>
        </row>
        <row r="25">
          <cell r="D25" t="str">
            <v xml:space="preserve"> </v>
          </cell>
        </row>
        <row r="41">
          <cell r="D41">
            <v>0</v>
          </cell>
        </row>
        <row r="85">
          <cell r="D85">
            <v>-424141.8</v>
          </cell>
        </row>
      </sheetData>
      <sheetData sheetId="32">
        <row r="24">
          <cell r="D24" t="str">
            <v xml:space="preserve"> </v>
          </cell>
        </row>
        <row r="25">
          <cell r="D25" t="str">
            <v xml:space="preserve"> </v>
          </cell>
        </row>
        <row r="41">
          <cell r="D41">
            <v>0</v>
          </cell>
        </row>
        <row r="85">
          <cell r="D85">
            <v>-424141.8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6">
          <cell r="D6">
            <v>1307827523.8699999</v>
          </cell>
        </row>
        <row r="7">
          <cell r="D7">
            <v>465312991.14999998</v>
          </cell>
        </row>
        <row r="8">
          <cell r="D8">
            <v>669863990.73000002</v>
          </cell>
        </row>
        <row r="13">
          <cell r="D13">
            <v>488529449.67000002</v>
          </cell>
        </row>
        <row r="14">
          <cell r="D14">
            <v>141244136.11000001</v>
          </cell>
        </row>
        <row r="15">
          <cell r="D15">
            <v>22711865.489999998</v>
          </cell>
        </row>
        <row r="21">
          <cell r="D21">
            <v>44443382.229999997</v>
          </cell>
        </row>
        <row r="22">
          <cell r="D22">
            <v>73200032.200000003</v>
          </cell>
        </row>
        <row r="31">
          <cell r="D31">
            <v>-334221955.75</v>
          </cell>
        </row>
        <row r="32">
          <cell r="D32">
            <v>-436243186.17000002</v>
          </cell>
        </row>
        <row r="33">
          <cell r="D33">
            <v>-194061404.52000001</v>
          </cell>
        </row>
        <row r="38">
          <cell r="D38">
            <v>-13774297.279999999</v>
          </cell>
        </row>
        <row r="39">
          <cell r="D39">
            <v>-99448307.950000003</v>
          </cell>
        </row>
        <row r="45">
          <cell r="D45">
            <v>-574802406.94000006</v>
          </cell>
        </row>
        <row r="46">
          <cell r="D46">
            <v>-227841055.99000001</v>
          </cell>
        </row>
        <row r="47">
          <cell r="D47">
            <v>-207010651.37</v>
          </cell>
        </row>
        <row r="48">
          <cell r="D48">
            <v>-240818137.50999999</v>
          </cell>
        </row>
        <row r="55">
          <cell r="D55">
            <v>-1674213.34</v>
          </cell>
        </row>
        <row r="56">
          <cell r="D56">
            <v>-4291510.1399999997</v>
          </cell>
        </row>
        <row r="57">
          <cell r="D57">
            <v>-128580434.95</v>
          </cell>
        </row>
        <row r="62">
          <cell r="D62">
            <v>-8445302.6099999994</v>
          </cell>
        </row>
        <row r="63">
          <cell r="D63">
            <v>0</v>
          </cell>
        </row>
        <row r="69">
          <cell r="D69">
            <v>-68417100.409999996</v>
          </cell>
        </row>
        <row r="70">
          <cell r="D70">
            <v>-159511690.06</v>
          </cell>
        </row>
        <row r="71">
          <cell r="D71">
            <v>-102480147.43000001</v>
          </cell>
        </row>
        <row r="72">
          <cell r="D72">
            <v>-125456484.75</v>
          </cell>
        </row>
        <row r="81">
          <cell r="D81">
            <v>-121082703.41</v>
          </cell>
        </row>
        <row r="82">
          <cell r="D82">
            <v>-43247652.030000001</v>
          </cell>
        </row>
        <row r="83">
          <cell r="D83">
            <v>-44358522.530000001</v>
          </cell>
        </row>
        <row r="89">
          <cell r="D89">
            <v>0</v>
          </cell>
        </row>
        <row r="93">
          <cell r="D93">
            <v>-3480</v>
          </cell>
        </row>
        <row r="96">
          <cell r="D96">
            <v>-13761116.359999999</v>
          </cell>
        </row>
      </sheetData>
      <sheetData sheetId="81"/>
      <sheetData sheetId="82">
        <row r="6">
          <cell r="D6">
            <v>98980886.611835003</v>
          </cell>
        </row>
        <row r="7">
          <cell r="D7">
            <v>36996418.602499999</v>
          </cell>
        </row>
        <row r="8">
          <cell r="D8">
            <v>49283258.973400004</v>
          </cell>
        </row>
        <row r="13">
          <cell r="D13">
            <v>36723349.885250002</v>
          </cell>
        </row>
        <row r="14">
          <cell r="D14">
            <v>9696056.21435</v>
          </cell>
        </row>
        <row r="15">
          <cell r="D15">
            <v>1838946.61965</v>
          </cell>
        </row>
        <row r="21">
          <cell r="D21">
            <v>1722175.1</v>
          </cell>
        </row>
        <row r="31">
          <cell r="D31">
            <v>-13154680.789079001</v>
          </cell>
        </row>
        <row r="32">
          <cell r="D32">
            <v>-23975254.9648</v>
          </cell>
        </row>
        <row r="33">
          <cell r="D33">
            <v>-20498601.7929</v>
          </cell>
        </row>
        <row r="38">
          <cell r="D38">
            <v>-1622830.1239</v>
          </cell>
        </row>
        <row r="39">
          <cell r="D39">
            <v>-8251443.9839000003</v>
          </cell>
        </row>
        <row r="45">
          <cell r="D45">
            <v>-36799906.008999996</v>
          </cell>
        </row>
        <row r="46">
          <cell r="D46">
            <v>-13768167.582050001</v>
          </cell>
        </row>
        <row r="47">
          <cell r="D47">
            <v>-14454305.313899999</v>
          </cell>
        </row>
        <row r="48">
          <cell r="D48">
            <v>-19116056.184380002</v>
          </cell>
        </row>
        <row r="55">
          <cell r="D55">
            <v>-121950.92080000001</v>
          </cell>
        </row>
        <row r="56">
          <cell r="D56">
            <v>12266.084500000026</v>
          </cell>
        </row>
        <row r="57">
          <cell r="D57">
            <v>-9904503.6632000003</v>
          </cell>
        </row>
        <row r="62">
          <cell r="D62">
            <v>-5817498.3664999995</v>
          </cell>
        </row>
        <row r="63">
          <cell r="D63">
            <v>-164849.22414999999</v>
          </cell>
        </row>
        <row r="69">
          <cell r="D69">
            <v>-722977.20600000001</v>
          </cell>
        </row>
        <row r="70">
          <cell r="D70">
            <v>-11219420.158</v>
          </cell>
        </row>
        <row r="71">
          <cell r="D71">
            <v>-7516318.7548000002</v>
          </cell>
        </row>
        <row r="72">
          <cell r="D72">
            <v>-9051599.8520999998</v>
          </cell>
        </row>
        <row r="81">
          <cell r="D81">
            <v>-3840532.08</v>
          </cell>
        </row>
        <row r="82">
          <cell r="D82">
            <v>-3939968.22</v>
          </cell>
        </row>
        <row r="83">
          <cell r="D83">
            <v>-2396577.83</v>
          </cell>
        </row>
        <row r="88">
          <cell r="D88">
            <v>18914.417400000002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-1397606.1447999999</v>
          </cell>
        </row>
      </sheetData>
      <sheetData sheetId="8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view="pageBreakPreview" topLeftCell="A61" zoomScale="60" zoomScaleNormal="100" workbookViewId="0">
      <selection activeCell="F6" sqref="F6"/>
    </sheetView>
  </sheetViews>
  <sheetFormatPr baseColWidth="10" defaultRowHeight="12.75" x14ac:dyDescent="0.2"/>
  <cols>
    <col min="1" max="1" width="30.28515625" style="1" customWidth="1"/>
    <col min="2" max="2" width="16.85546875" style="1" customWidth="1"/>
    <col min="3" max="3" width="11.85546875" style="1" customWidth="1"/>
    <col min="4" max="4" width="17.140625" style="1" bestFit="1" customWidth="1"/>
    <col min="5" max="5" width="16.85546875" style="1" customWidth="1"/>
    <col min="6" max="6" width="11.42578125" style="1"/>
    <col min="7" max="7" width="11.7109375" style="1" customWidth="1"/>
    <col min="8" max="8" width="11.42578125" style="1"/>
    <col min="9" max="9" width="13.85546875" style="1" hidden="1" customWidth="1"/>
    <col min="10" max="10" width="0" style="1" hidden="1" customWidth="1"/>
    <col min="11" max="256" width="11.42578125" style="1"/>
    <col min="257" max="257" width="30.28515625" style="1" customWidth="1"/>
    <col min="258" max="258" width="16.85546875" style="1" customWidth="1"/>
    <col min="259" max="259" width="11.85546875" style="1" customWidth="1"/>
    <col min="260" max="260" width="17.140625" style="1" bestFit="1" customWidth="1"/>
    <col min="261" max="261" width="16.85546875" style="1" customWidth="1"/>
    <col min="262" max="262" width="11.42578125" style="1"/>
    <col min="263" max="263" width="11.7109375" style="1" customWidth="1"/>
    <col min="264" max="264" width="11.42578125" style="1"/>
    <col min="265" max="266" width="0" style="1" hidden="1" customWidth="1"/>
    <col min="267" max="512" width="11.42578125" style="1"/>
    <col min="513" max="513" width="30.28515625" style="1" customWidth="1"/>
    <col min="514" max="514" width="16.85546875" style="1" customWidth="1"/>
    <col min="515" max="515" width="11.85546875" style="1" customWidth="1"/>
    <col min="516" max="516" width="17.140625" style="1" bestFit="1" customWidth="1"/>
    <col min="517" max="517" width="16.85546875" style="1" customWidth="1"/>
    <col min="518" max="518" width="11.42578125" style="1"/>
    <col min="519" max="519" width="11.7109375" style="1" customWidth="1"/>
    <col min="520" max="520" width="11.42578125" style="1"/>
    <col min="521" max="522" width="0" style="1" hidden="1" customWidth="1"/>
    <col min="523" max="768" width="11.42578125" style="1"/>
    <col min="769" max="769" width="30.28515625" style="1" customWidth="1"/>
    <col min="770" max="770" width="16.85546875" style="1" customWidth="1"/>
    <col min="771" max="771" width="11.85546875" style="1" customWidth="1"/>
    <col min="772" max="772" width="17.140625" style="1" bestFit="1" customWidth="1"/>
    <col min="773" max="773" width="16.85546875" style="1" customWidth="1"/>
    <col min="774" max="774" width="11.42578125" style="1"/>
    <col min="775" max="775" width="11.7109375" style="1" customWidth="1"/>
    <col min="776" max="776" width="11.42578125" style="1"/>
    <col min="777" max="778" width="0" style="1" hidden="1" customWidth="1"/>
    <col min="779" max="1024" width="11.42578125" style="1"/>
    <col min="1025" max="1025" width="30.28515625" style="1" customWidth="1"/>
    <col min="1026" max="1026" width="16.85546875" style="1" customWidth="1"/>
    <col min="1027" max="1027" width="11.85546875" style="1" customWidth="1"/>
    <col min="1028" max="1028" width="17.140625" style="1" bestFit="1" customWidth="1"/>
    <col min="1029" max="1029" width="16.85546875" style="1" customWidth="1"/>
    <col min="1030" max="1030" width="11.42578125" style="1"/>
    <col min="1031" max="1031" width="11.7109375" style="1" customWidth="1"/>
    <col min="1032" max="1032" width="11.42578125" style="1"/>
    <col min="1033" max="1034" width="0" style="1" hidden="1" customWidth="1"/>
    <col min="1035" max="1280" width="11.42578125" style="1"/>
    <col min="1281" max="1281" width="30.28515625" style="1" customWidth="1"/>
    <col min="1282" max="1282" width="16.85546875" style="1" customWidth="1"/>
    <col min="1283" max="1283" width="11.85546875" style="1" customWidth="1"/>
    <col min="1284" max="1284" width="17.140625" style="1" bestFit="1" customWidth="1"/>
    <col min="1285" max="1285" width="16.85546875" style="1" customWidth="1"/>
    <col min="1286" max="1286" width="11.42578125" style="1"/>
    <col min="1287" max="1287" width="11.7109375" style="1" customWidth="1"/>
    <col min="1288" max="1288" width="11.42578125" style="1"/>
    <col min="1289" max="1290" width="0" style="1" hidden="1" customWidth="1"/>
    <col min="1291" max="1536" width="11.42578125" style="1"/>
    <col min="1537" max="1537" width="30.28515625" style="1" customWidth="1"/>
    <col min="1538" max="1538" width="16.85546875" style="1" customWidth="1"/>
    <col min="1539" max="1539" width="11.85546875" style="1" customWidth="1"/>
    <col min="1540" max="1540" width="17.140625" style="1" bestFit="1" customWidth="1"/>
    <col min="1541" max="1541" width="16.85546875" style="1" customWidth="1"/>
    <col min="1542" max="1542" width="11.42578125" style="1"/>
    <col min="1543" max="1543" width="11.7109375" style="1" customWidth="1"/>
    <col min="1544" max="1544" width="11.42578125" style="1"/>
    <col min="1545" max="1546" width="0" style="1" hidden="1" customWidth="1"/>
    <col min="1547" max="1792" width="11.42578125" style="1"/>
    <col min="1793" max="1793" width="30.28515625" style="1" customWidth="1"/>
    <col min="1794" max="1794" width="16.85546875" style="1" customWidth="1"/>
    <col min="1795" max="1795" width="11.85546875" style="1" customWidth="1"/>
    <col min="1796" max="1796" width="17.140625" style="1" bestFit="1" customWidth="1"/>
    <col min="1797" max="1797" width="16.85546875" style="1" customWidth="1"/>
    <col min="1798" max="1798" width="11.42578125" style="1"/>
    <col min="1799" max="1799" width="11.7109375" style="1" customWidth="1"/>
    <col min="1800" max="1800" width="11.42578125" style="1"/>
    <col min="1801" max="1802" width="0" style="1" hidden="1" customWidth="1"/>
    <col min="1803" max="2048" width="11.42578125" style="1"/>
    <col min="2049" max="2049" width="30.28515625" style="1" customWidth="1"/>
    <col min="2050" max="2050" width="16.85546875" style="1" customWidth="1"/>
    <col min="2051" max="2051" width="11.85546875" style="1" customWidth="1"/>
    <col min="2052" max="2052" width="17.140625" style="1" bestFit="1" customWidth="1"/>
    <col min="2053" max="2053" width="16.85546875" style="1" customWidth="1"/>
    <col min="2054" max="2054" width="11.42578125" style="1"/>
    <col min="2055" max="2055" width="11.7109375" style="1" customWidth="1"/>
    <col min="2056" max="2056" width="11.42578125" style="1"/>
    <col min="2057" max="2058" width="0" style="1" hidden="1" customWidth="1"/>
    <col min="2059" max="2304" width="11.42578125" style="1"/>
    <col min="2305" max="2305" width="30.28515625" style="1" customWidth="1"/>
    <col min="2306" max="2306" width="16.85546875" style="1" customWidth="1"/>
    <col min="2307" max="2307" width="11.85546875" style="1" customWidth="1"/>
    <col min="2308" max="2308" width="17.140625" style="1" bestFit="1" customWidth="1"/>
    <col min="2309" max="2309" width="16.85546875" style="1" customWidth="1"/>
    <col min="2310" max="2310" width="11.42578125" style="1"/>
    <col min="2311" max="2311" width="11.7109375" style="1" customWidth="1"/>
    <col min="2312" max="2312" width="11.42578125" style="1"/>
    <col min="2313" max="2314" width="0" style="1" hidden="1" customWidth="1"/>
    <col min="2315" max="2560" width="11.42578125" style="1"/>
    <col min="2561" max="2561" width="30.28515625" style="1" customWidth="1"/>
    <col min="2562" max="2562" width="16.85546875" style="1" customWidth="1"/>
    <col min="2563" max="2563" width="11.85546875" style="1" customWidth="1"/>
    <col min="2564" max="2564" width="17.140625" style="1" bestFit="1" customWidth="1"/>
    <col min="2565" max="2565" width="16.85546875" style="1" customWidth="1"/>
    <col min="2566" max="2566" width="11.42578125" style="1"/>
    <col min="2567" max="2567" width="11.7109375" style="1" customWidth="1"/>
    <col min="2568" max="2568" width="11.42578125" style="1"/>
    <col min="2569" max="2570" width="0" style="1" hidden="1" customWidth="1"/>
    <col min="2571" max="2816" width="11.42578125" style="1"/>
    <col min="2817" max="2817" width="30.28515625" style="1" customWidth="1"/>
    <col min="2818" max="2818" width="16.85546875" style="1" customWidth="1"/>
    <col min="2819" max="2819" width="11.85546875" style="1" customWidth="1"/>
    <col min="2820" max="2820" width="17.140625" style="1" bestFit="1" customWidth="1"/>
    <col min="2821" max="2821" width="16.85546875" style="1" customWidth="1"/>
    <col min="2822" max="2822" width="11.42578125" style="1"/>
    <col min="2823" max="2823" width="11.7109375" style="1" customWidth="1"/>
    <col min="2824" max="2824" width="11.42578125" style="1"/>
    <col min="2825" max="2826" width="0" style="1" hidden="1" customWidth="1"/>
    <col min="2827" max="3072" width="11.42578125" style="1"/>
    <col min="3073" max="3073" width="30.28515625" style="1" customWidth="1"/>
    <col min="3074" max="3074" width="16.85546875" style="1" customWidth="1"/>
    <col min="3075" max="3075" width="11.85546875" style="1" customWidth="1"/>
    <col min="3076" max="3076" width="17.140625" style="1" bestFit="1" customWidth="1"/>
    <col min="3077" max="3077" width="16.85546875" style="1" customWidth="1"/>
    <col min="3078" max="3078" width="11.42578125" style="1"/>
    <col min="3079" max="3079" width="11.7109375" style="1" customWidth="1"/>
    <col min="3080" max="3080" width="11.42578125" style="1"/>
    <col min="3081" max="3082" width="0" style="1" hidden="1" customWidth="1"/>
    <col min="3083" max="3328" width="11.42578125" style="1"/>
    <col min="3329" max="3329" width="30.28515625" style="1" customWidth="1"/>
    <col min="3330" max="3330" width="16.85546875" style="1" customWidth="1"/>
    <col min="3331" max="3331" width="11.85546875" style="1" customWidth="1"/>
    <col min="3332" max="3332" width="17.140625" style="1" bestFit="1" customWidth="1"/>
    <col min="3333" max="3333" width="16.85546875" style="1" customWidth="1"/>
    <col min="3334" max="3334" width="11.42578125" style="1"/>
    <col min="3335" max="3335" width="11.7109375" style="1" customWidth="1"/>
    <col min="3336" max="3336" width="11.42578125" style="1"/>
    <col min="3337" max="3338" width="0" style="1" hidden="1" customWidth="1"/>
    <col min="3339" max="3584" width="11.42578125" style="1"/>
    <col min="3585" max="3585" width="30.28515625" style="1" customWidth="1"/>
    <col min="3586" max="3586" width="16.85546875" style="1" customWidth="1"/>
    <col min="3587" max="3587" width="11.85546875" style="1" customWidth="1"/>
    <col min="3588" max="3588" width="17.140625" style="1" bestFit="1" customWidth="1"/>
    <col min="3589" max="3589" width="16.85546875" style="1" customWidth="1"/>
    <col min="3590" max="3590" width="11.42578125" style="1"/>
    <col min="3591" max="3591" width="11.7109375" style="1" customWidth="1"/>
    <col min="3592" max="3592" width="11.42578125" style="1"/>
    <col min="3593" max="3594" width="0" style="1" hidden="1" customWidth="1"/>
    <col min="3595" max="3840" width="11.42578125" style="1"/>
    <col min="3841" max="3841" width="30.28515625" style="1" customWidth="1"/>
    <col min="3842" max="3842" width="16.85546875" style="1" customWidth="1"/>
    <col min="3843" max="3843" width="11.85546875" style="1" customWidth="1"/>
    <col min="3844" max="3844" width="17.140625" style="1" bestFit="1" customWidth="1"/>
    <col min="3845" max="3845" width="16.85546875" style="1" customWidth="1"/>
    <col min="3846" max="3846" width="11.42578125" style="1"/>
    <col min="3847" max="3847" width="11.7109375" style="1" customWidth="1"/>
    <col min="3848" max="3848" width="11.42578125" style="1"/>
    <col min="3849" max="3850" width="0" style="1" hidden="1" customWidth="1"/>
    <col min="3851" max="4096" width="11.42578125" style="1"/>
    <col min="4097" max="4097" width="30.28515625" style="1" customWidth="1"/>
    <col min="4098" max="4098" width="16.85546875" style="1" customWidth="1"/>
    <col min="4099" max="4099" width="11.85546875" style="1" customWidth="1"/>
    <col min="4100" max="4100" width="17.140625" style="1" bestFit="1" customWidth="1"/>
    <col min="4101" max="4101" width="16.85546875" style="1" customWidth="1"/>
    <col min="4102" max="4102" width="11.42578125" style="1"/>
    <col min="4103" max="4103" width="11.7109375" style="1" customWidth="1"/>
    <col min="4104" max="4104" width="11.42578125" style="1"/>
    <col min="4105" max="4106" width="0" style="1" hidden="1" customWidth="1"/>
    <col min="4107" max="4352" width="11.42578125" style="1"/>
    <col min="4353" max="4353" width="30.28515625" style="1" customWidth="1"/>
    <col min="4354" max="4354" width="16.85546875" style="1" customWidth="1"/>
    <col min="4355" max="4355" width="11.85546875" style="1" customWidth="1"/>
    <col min="4356" max="4356" width="17.140625" style="1" bestFit="1" customWidth="1"/>
    <col min="4357" max="4357" width="16.85546875" style="1" customWidth="1"/>
    <col min="4358" max="4358" width="11.42578125" style="1"/>
    <col min="4359" max="4359" width="11.7109375" style="1" customWidth="1"/>
    <col min="4360" max="4360" width="11.42578125" style="1"/>
    <col min="4361" max="4362" width="0" style="1" hidden="1" customWidth="1"/>
    <col min="4363" max="4608" width="11.42578125" style="1"/>
    <col min="4609" max="4609" width="30.28515625" style="1" customWidth="1"/>
    <col min="4610" max="4610" width="16.85546875" style="1" customWidth="1"/>
    <col min="4611" max="4611" width="11.85546875" style="1" customWidth="1"/>
    <col min="4612" max="4612" width="17.140625" style="1" bestFit="1" customWidth="1"/>
    <col min="4613" max="4613" width="16.85546875" style="1" customWidth="1"/>
    <col min="4614" max="4614" width="11.42578125" style="1"/>
    <col min="4615" max="4615" width="11.7109375" style="1" customWidth="1"/>
    <col min="4616" max="4616" width="11.42578125" style="1"/>
    <col min="4617" max="4618" width="0" style="1" hidden="1" customWidth="1"/>
    <col min="4619" max="4864" width="11.42578125" style="1"/>
    <col min="4865" max="4865" width="30.28515625" style="1" customWidth="1"/>
    <col min="4866" max="4866" width="16.85546875" style="1" customWidth="1"/>
    <col min="4867" max="4867" width="11.85546875" style="1" customWidth="1"/>
    <col min="4868" max="4868" width="17.140625" style="1" bestFit="1" customWidth="1"/>
    <col min="4869" max="4869" width="16.85546875" style="1" customWidth="1"/>
    <col min="4870" max="4870" width="11.42578125" style="1"/>
    <col min="4871" max="4871" width="11.7109375" style="1" customWidth="1"/>
    <col min="4872" max="4872" width="11.42578125" style="1"/>
    <col min="4873" max="4874" width="0" style="1" hidden="1" customWidth="1"/>
    <col min="4875" max="5120" width="11.42578125" style="1"/>
    <col min="5121" max="5121" width="30.28515625" style="1" customWidth="1"/>
    <col min="5122" max="5122" width="16.85546875" style="1" customWidth="1"/>
    <col min="5123" max="5123" width="11.85546875" style="1" customWidth="1"/>
    <col min="5124" max="5124" width="17.140625" style="1" bestFit="1" customWidth="1"/>
    <col min="5125" max="5125" width="16.85546875" style="1" customWidth="1"/>
    <col min="5126" max="5126" width="11.42578125" style="1"/>
    <col min="5127" max="5127" width="11.7109375" style="1" customWidth="1"/>
    <col min="5128" max="5128" width="11.42578125" style="1"/>
    <col min="5129" max="5130" width="0" style="1" hidden="1" customWidth="1"/>
    <col min="5131" max="5376" width="11.42578125" style="1"/>
    <col min="5377" max="5377" width="30.28515625" style="1" customWidth="1"/>
    <col min="5378" max="5378" width="16.85546875" style="1" customWidth="1"/>
    <col min="5379" max="5379" width="11.85546875" style="1" customWidth="1"/>
    <col min="5380" max="5380" width="17.140625" style="1" bestFit="1" customWidth="1"/>
    <col min="5381" max="5381" width="16.85546875" style="1" customWidth="1"/>
    <col min="5382" max="5382" width="11.42578125" style="1"/>
    <col min="5383" max="5383" width="11.7109375" style="1" customWidth="1"/>
    <col min="5384" max="5384" width="11.42578125" style="1"/>
    <col min="5385" max="5386" width="0" style="1" hidden="1" customWidth="1"/>
    <col min="5387" max="5632" width="11.42578125" style="1"/>
    <col min="5633" max="5633" width="30.28515625" style="1" customWidth="1"/>
    <col min="5634" max="5634" width="16.85546875" style="1" customWidth="1"/>
    <col min="5635" max="5635" width="11.85546875" style="1" customWidth="1"/>
    <col min="5636" max="5636" width="17.140625" style="1" bestFit="1" customWidth="1"/>
    <col min="5637" max="5637" width="16.85546875" style="1" customWidth="1"/>
    <col min="5638" max="5638" width="11.42578125" style="1"/>
    <col min="5639" max="5639" width="11.7109375" style="1" customWidth="1"/>
    <col min="5640" max="5640" width="11.42578125" style="1"/>
    <col min="5641" max="5642" width="0" style="1" hidden="1" customWidth="1"/>
    <col min="5643" max="5888" width="11.42578125" style="1"/>
    <col min="5889" max="5889" width="30.28515625" style="1" customWidth="1"/>
    <col min="5890" max="5890" width="16.85546875" style="1" customWidth="1"/>
    <col min="5891" max="5891" width="11.85546875" style="1" customWidth="1"/>
    <col min="5892" max="5892" width="17.140625" style="1" bestFit="1" customWidth="1"/>
    <col min="5893" max="5893" width="16.85546875" style="1" customWidth="1"/>
    <col min="5894" max="5894" width="11.42578125" style="1"/>
    <col min="5895" max="5895" width="11.7109375" style="1" customWidth="1"/>
    <col min="5896" max="5896" width="11.42578125" style="1"/>
    <col min="5897" max="5898" width="0" style="1" hidden="1" customWidth="1"/>
    <col min="5899" max="6144" width="11.42578125" style="1"/>
    <col min="6145" max="6145" width="30.28515625" style="1" customWidth="1"/>
    <col min="6146" max="6146" width="16.85546875" style="1" customWidth="1"/>
    <col min="6147" max="6147" width="11.85546875" style="1" customWidth="1"/>
    <col min="6148" max="6148" width="17.140625" style="1" bestFit="1" customWidth="1"/>
    <col min="6149" max="6149" width="16.85546875" style="1" customWidth="1"/>
    <col min="6150" max="6150" width="11.42578125" style="1"/>
    <col min="6151" max="6151" width="11.7109375" style="1" customWidth="1"/>
    <col min="6152" max="6152" width="11.42578125" style="1"/>
    <col min="6153" max="6154" width="0" style="1" hidden="1" customWidth="1"/>
    <col min="6155" max="6400" width="11.42578125" style="1"/>
    <col min="6401" max="6401" width="30.28515625" style="1" customWidth="1"/>
    <col min="6402" max="6402" width="16.85546875" style="1" customWidth="1"/>
    <col min="6403" max="6403" width="11.85546875" style="1" customWidth="1"/>
    <col min="6404" max="6404" width="17.140625" style="1" bestFit="1" customWidth="1"/>
    <col min="6405" max="6405" width="16.85546875" style="1" customWidth="1"/>
    <col min="6406" max="6406" width="11.42578125" style="1"/>
    <col min="6407" max="6407" width="11.7109375" style="1" customWidth="1"/>
    <col min="6408" max="6408" width="11.42578125" style="1"/>
    <col min="6409" max="6410" width="0" style="1" hidden="1" customWidth="1"/>
    <col min="6411" max="6656" width="11.42578125" style="1"/>
    <col min="6657" max="6657" width="30.28515625" style="1" customWidth="1"/>
    <col min="6658" max="6658" width="16.85546875" style="1" customWidth="1"/>
    <col min="6659" max="6659" width="11.85546875" style="1" customWidth="1"/>
    <col min="6660" max="6660" width="17.140625" style="1" bestFit="1" customWidth="1"/>
    <col min="6661" max="6661" width="16.85546875" style="1" customWidth="1"/>
    <col min="6662" max="6662" width="11.42578125" style="1"/>
    <col min="6663" max="6663" width="11.7109375" style="1" customWidth="1"/>
    <col min="6664" max="6664" width="11.42578125" style="1"/>
    <col min="6665" max="6666" width="0" style="1" hidden="1" customWidth="1"/>
    <col min="6667" max="6912" width="11.42578125" style="1"/>
    <col min="6913" max="6913" width="30.28515625" style="1" customWidth="1"/>
    <col min="6914" max="6914" width="16.85546875" style="1" customWidth="1"/>
    <col min="6915" max="6915" width="11.85546875" style="1" customWidth="1"/>
    <col min="6916" max="6916" width="17.140625" style="1" bestFit="1" customWidth="1"/>
    <col min="6917" max="6917" width="16.85546875" style="1" customWidth="1"/>
    <col min="6918" max="6918" width="11.42578125" style="1"/>
    <col min="6919" max="6919" width="11.7109375" style="1" customWidth="1"/>
    <col min="6920" max="6920" width="11.42578125" style="1"/>
    <col min="6921" max="6922" width="0" style="1" hidden="1" customWidth="1"/>
    <col min="6923" max="7168" width="11.42578125" style="1"/>
    <col min="7169" max="7169" width="30.28515625" style="1" customWidth="1"/>
    <col min="7170" max="7170" width="16.85546875" style="1" customWidth="1"/>
    <col min="7171" max="7171" width="11.85546875" style="1" customWidth="1"/>
    <col min="7172" max="7172" width="17.140625" style="1" bestFit="1" customWidth="1"/>
    <col min="7173" max="7173" width="16.85546875" style="1" customWidth="1"/>
    <col min="7174" max="7174" width="11.42578125" style="1"/>
    <col min="7175" max="7175" width="11.7109375" style="1" customWidth="1"/>
    <col min="7176" max="7176" width="11.42578125" style="1"/>
    <col min="7177" max="7178" width="0" style="1" hidden="1" customWidth="1"/>
    <col min="7179" max="7424" width="11.42578125" style="1"/>
    <col min="7425" max="7425" width="30.28515625" style="1" customWidth="1"/>
    <col min="7426" max="7426" width="16.85546875" style="1" customWidth="1"/>
    <col min="7427" max="7427" width="11.85546875" style="1" customWidth="1"/>
    <col min="7428" max="7428" width="17.140625" style="1" bestFit="1" customWidth="1"/>
    <col min="7429" max="7429" width="16.85546875" style="1" customWidth="1"/>
    <col min="7430" max="7430" width="11.42578125" style="1"/>
    <col min="7431" max="7431" width="11.7109375" style="1" customWidth="1"/>
    <col min="7432" max="7432" width="11.42578125" style="1"/>
    <col min="7433" max="7434" width="0" style="1" hidden="1" customWidth="1"/>
    <col min="7435" max="7680" width="11.42578125" style="1"/>
    <col min="7681" max="7681" width="30.28515625" style="1" customWidth="1"/>
    <col min="7682" max="7682" width="16.85546875" style="1" customWidth="1"/>
    <col min="7683" max="7683" width="11.85546875" style="1" customWidth="1"/>
    <col min="7684" max="7684" width="17.140625" style="1" bestFit="1" customWidth="1"/>
    <col min="7685" max="7685" width="16.85546875" style="1" customWidth="1"/>
    <col min="7686" max="7686" width="11.42578125" style="1"/>
    <col min="7687" max="7687" width="11.7109375" style="1" customWidth="1"/>
    <col min="7688" max="7688" width="11.42578125" style="1"/>
    <col min="7689" max="7690" width="0" style="1" hidden="1" customWidth="1"/>
    <col min="7691" max="7936" width="11.42578125" style="1"/>
    <col min="7937" max="7937" width="30.28515625" style="1" customWidth="1"/>
    <col min="7938" max="7938" width="16.85546875" style="1" customWidth="1"/>
    <col min="7939" max="7939" width="11.85546875" style="1" customWidth="1"/>
    <col min="7940" max="7940" width="17.140625" style="1" bestFit="1" customWidth="1"/>
    <col min="7941" max="7941" width="16.85546875" style="1" customWidth="1"/>
    <col min="7942" max="7942" width="11.42578125" style="1"/>
    <col min="7943" max="7943" width="11.7109375" style="1" customWidth="1"/>
    <col min="7944" max="7944" width="11.42578125" style="1"/>
    <col min="7945" max="7946" width="0" style="1" hidden="1" customWidth="1"/>
    <col min="7947" max="8192" width="11.42578125" style="1"/>
    <col min="8193" max="8193" width="30.28515625" style="1" customWidth="1"/>
    <col min="8194" max="8194" width="16.85546875" style="1" customWidth="1"/>
    <col min="8195" max="8195" width="11.85546875" style="1" customWidth="1"/>
    <col min="8196" max="8196" width="17.140625" style="1" bestFit="1" customWidth="1"/>
    <col min="8197" max="8197" width="16.85546875" style="1" customWidth="1"/>
    <col min="8198" max="8198" width="11.42578125" style="1"/>
    <col min="8199" max="8199" width="11.7109375" style="1" customWidth="1"/>
    <col min="8200" max="8200" width="11.42578125" style="1"/>
    <col min="8201" max="8202" width="0" style="1" hidden="1" customWidth="1"/>
    <col min="8203" max="8448" width="11.42578125" style="1"/>
    <col min="8449" max="8449" width="30.28515625" style="1" customWidth="1"/>
    <col min="8450" max="8450" width="16.85546875" style="1" customWidth="1"/>
    <col min="8451" max="8451" width="11.85546875" style="1" customWidth="1"/>
    <col min="8452" max="8452" width="17.140625" style="1" bestFit="1" customWidth="1"/>
    <col min="8453" max="8453" width="16.85546875" style="1" customWidth="1"/>
    <col min="8454" max="8454" width="11.42578125" style="1"/>
    <col min="8455" max="8455" width="11.7109375" style="1" customWidth="1"/>
    <col min="8456" max="8456" width="11.42578125" style="1"/>
    <col min="8457" max="8458" width="0" style="1" hidden="1" customWidth="1"/>
    <col min="8459" max="8704" width="11.42578125" style="1"/>
    <col min="8705" max="8705" width="30.28515625" style="1" customWidth="1"/>
    <col min="8706" max="8706" width="16.85546875" style="1" customWidth="1"/>
    <col min="8707" max="8707" width="11.85546875" style="1" customWidth="1"/>
    <col min="8708" max="8708" width="17.140625" style="1" bestFit="1" customWidth="1"/>
    <col min="8709" max="8709" width="16.85546875" style="1" customWidth="1"/>
    <col min="8710" max="8710" width="11.42578125" style="1"/>
    <col min="8711" max="8711" width="11.7109375" style="1" customWidth="1"/>
    <col min="8712" max="8712" width="11.42578125" style="1"/>
    <col min="8713" max="8714" width="0" style="1" hidden="1" customWidth="1"/>
    <col min="8715" max="8960" width="11.42578125" style="1"/>
    <col min="8961" max="8961" width="30.28515625" style="1" customWidth="1"/>
    <col min="8962" max="8962" width="16.85546875" style="1" customWidth="1"/>
    <col min="8963" max="8963" width="11.85546875" style="1" customWidth="1"/>
    <col min="8964" max="8964" width="17.140625" style="1" bestFit="1" customWidth="1"/>
    <col min="8965" max="8965" width="16.85546875" style="1" customWidth="1"/>
    <col min="8966" max="8966" width="11.42578125" style="1"/>
    <col min="8967" max="8967" width="11.7109375" style="1" customWidth="1"/>
    <col min="8968" max="8968" width="11.42578125" style="1"/>
    <col min="8969" max="8970" width="0" style="1" hidden="1" customWidth="1"/>
    <col min="8971" max="9216" width="11.42578125" style="1"/>
    <col min="9217" max="9217" width="30.28515625" style="1" customWidth="1"/>
    <col min="9218" max="9218" width="16.85546875" style="1" customWidth="1"/>
    <col min="9219" max="9219" width="11.85546875" style="1" customWidth="1"/>
    <col min="9220" max="9220" width="17.140625" style="1" bestFit="1" customWidth="1"/>
    <col min="9221" max="9221" width="16.85546875" style="1" customWidth="1"/>
    <col min="9222" max="9222" width="11.42578125" style="1"/>
    <col min="9223" max="9223" width="11.7109375" style="1" customWidth="1"/>
    <col min="9224" max="9224" width="11.42578125" style="1"/>
    <col min="9225" max="9226" width="0" style="1" hidden="1" customWidth="1"/>
    <col min="9227" max="9472" width="11.42578125" style="1"/>
    <col min="9473" max="9473" width="30.28515625" style="1" customWidth="1"/>
    <col min="9474" max="9474" width="16.85546875" style="1" customWidth="1"/>
    <col min="9475" max="9475" width="11.85546875" style="1" customWidth="1"/>
    <col min="9476" max="9476" width="17.140625" style="1" bestFit="1" customWidth="1"/>
    <col min="9477" max="9477" width="16.85546875" style="1" customWidth="1"/>
    <col min="9478" max="9478" width="11.42578125" style="1"/>
    <col min="9479" max="9479" width="11.7109375" style="1" customWidth="1"/>
    <col min="9480" max="9480" width="11.42578125" style="1"/>
    <col min="9481" max="9482" width="0" style="1" hidden="1" customWidth="1"/>
    <col min="9483" max="9728" width="11.42578125" style="1"/>
    <col min="9729" max="9729" width="30.28515625" style="1" customWidth="1"/>
    <col min="9730" max="9730" width="16.85546875" style="1" customWidth="1"/>
    <col min="9731" max="9731" width="11.85546875" style="1" customWidth="1"/>
    <col min="9732" max="9732" width="17.140625" style="1" bestFit="1" customWidth="1"/>
    <col min="9733" max="9733" width="16.85546875" style="1" customWidth="1"/>
    <col min="9734" max="9734" width="11.42578125" style="1"/>
    <col min="9735" max="9735" width="11.7109375" style="1" customWidth="1"/>
    <col min="9736" max="9736" width="11.42578125" style="1"/>
    <col min="9737" max="9738" width="0" style="1" hidden="1" customWidth="1"/>
    <col min="9739" max="9984" width="11.42578125" style="1"/>
    <col min="9985" max="9985" width="30.28515625" style="1" customWidth="1"/>
    <col min="9986" max="9986" width="16.85546875" style="1" customWidth="1"/>
    <col min="9987" max="9987" width="11.85546875" style="1" customWidth="1"/>
    <col min="9988" max="9988" width="17.140625" style="1" bestFit="1" customWidth="1"/>
    <col min="9989" max="9989" width="16.85546875" style="1" customWidth="1"/>
    <col min="9990" max="9990" width="11.42578125" style="1"/>
    <col min="9991" max="9991" width="11.7109375" style="1" customWidth="1"/>
    <col min="9992" max="9992" width="11.42578125" style="1"/>
    <col min="9993" max="9994" width="0" style="1" hidden="1" customWidth="1"/>
    <col min="9995" max="10240" width="11.42578125" style="1"/>
    <col min="10241" max="10241" width="30.28515625" style="1" customWidth="1"/>
    <col min="10242" max="10242" width="16.85546875" style="1" customWidth="1"/>
    <col min="10243" max="10243" width="11.85546875" style="1" customWidth="1"/>
    <col min="10244" max="10244" width="17.140625" style="1" bestFit="1" customWidth="1"/>
    <col min="10245" max="10245" width="16.85546875" style="1" customWidth="1"/>
    <col min="10246" max="10246" width="11.42578125" style="1"/>
    <col min="10247" max="10247" width="11.7109375" style="1" customWidth="1"/>
    <col min="10248" max="10248" width="11.42578125" style="1"/>
    <col min="10249" max="10250" width="0" style="1" hidden="1" customWidth="1"/>
    <col min="10251" max="10496" width="11.42578125" style="1"/>
    <col min="10497" max="10497" width="30.28515625" style="1" customWidth="1"/>
    <col min="10498" max="10498" width="16.85546875" style="1" customWidth="1"/>
    <col min="10499" max="10499" width="11.85546875" style="1" customWidth="1"/>
    <col min="10500" max="10500" width="17.140625" style="1" bestFit="1" customWidth="1"/>
    <col min="10501" max="10501" width="16.85546875" style="1" customWidth="1"/>
    <col min="10502" max="10502" width="11.42578125" style="1"/>
    <col min="10503" max="10503" width="11.7109375" style="1" customWidth="1"/>
    <col min="10504" max="10504" width="11.42578125" style="1"/>
    <col min="10505" max="10506" width="0" style="1" hidden="1" customWidth="1"/>
    <col min="10507" max="10752" width="11.42578125" style="1"/>
    <col min="10753" max="10753" width="30.28515625" style="1" customWidth="1"/>
    <col min="10754" max="10754" width="16.85546875" style="1" customWidth="1"/>
    <col min="10755" max="10755" width="11.85546875" style="1" customWidth="1"/>
    <col min="10756" max="10756" width="17.140625" style="1" bestFit="1" customWidth="1"/>
    <col min="10757" max="10757" width="16.85546875" style="1" customWidth="1"/>
    <col min="10758" max="10758" width="11.42578125" style="1"/>
    <col min="10759" max="10759" width="11.7109375" style="1" customWidth="1"/>
    <col min="10760" max="10760" width="11.42578125" style="1"/>
    <col min="10761" max="10762" width="0" style="1" hidden="1" customWidth="1"/>
    <col min="10763" max="11008" width="11.42578125" style="1"/>
    <col min="11009" max="11009" width="30.28515625" style="1" customWidth="1"/>
    <col min="11010" max="11010" width="16.85546875" style="1" customWidth="1"/>
    <col min="11011" max="11011" width="11.85546875" style="1" customWidth="1"/>
    <col min="11012" max="11012" width="17.140625" style="1" bestFit="1" customWidth="1"/>
    <col min="11013" max="11013" width="16.85546875" style="1" customWidth="1"/>
    <col min="11014" max="11014" width="11.42578125" style="1"/>
    <col min="11015" max="11015" width="11.7109375" style="1" customWidth="1"/>
    <col min="11016" max="11016" width="11.42578125" style="1"/>
    <col min="11017" max="11018" width="0" style="1" hidden="1" customWidth="1"/>
    <col min="11019" max="11264" width="11.42578125" style="1"/>
    <col min="11265" max="11265" width="30.28515625" style="1" customWidth="1"/>
    <col min="11266" max="11266" width="16.85546875" style="1" customWidth="1"/>
    <col min="11267" max="11267" width="11.85546875" style="1" customWidth="1"/>
    <col min="11268" max="11268" width="17.140625" style="1" bestFit="1" customWidth="1"/>
    <col min="11269" max="11269" width="16.85546875" style="1" customWidth="1"/>
    <col min="11270" max="11270" width="11.42578125" style="1"/>
    <col min="11271" max="11271" width="11.7109375" style="1" customWidth="1"/>
    <col min="11272" max="11272" width="11.42578125" style="1"/>
    <col min="11273" max="11274" width="0" style="1" hidden="1" customWidth="1"/>
    <col min="11275" max="11520" width="11.42578125" style="1"/>
    <col min="11521" max="11521" width="30.28515625" style="1" customWidth="1"/>
    <col min="11522" max="11522" width="16.85546875" style="1" customWidth="1"/>
    <col min="11523" max="11523" width="11.85546875" style="1" customWidth="1"/>
    <col min="11524" max="11524" width="17.140625" style="1" bestFit="1" customWidth="1"/>
    <col min="11525" max="11525" width="16.85546875" style="1" customWidth="1"/>
    <col min="11526" max="11526" width="11.42578125" style="1"/>
    <col min="11527" max="11527" width="11.7109375" style="1" customWidth="1"/>
    <col min="11528" max="11528" width="11.42578125" style="1"/>
    <col min="11529" max="11530" width="0" style="1" hidden="1" customWidth="1"/>
    <col min="11531" max="11776" width="11.42578125" style="1"/>
    <col min="11777" max="11777" width="30.28515625" style="1" customWidth="1"/>
    <col min="11778" max="11778" width="16.85546875" style="1" customWidth="1"/>
    <col min="11779" max="11779" width="11.85546875" style="1" customWidth="1"/>
    <col min="11780" max="11780" width="17.140625" style="1" bestFit="1" customWidth="1"/>
    <col min="11781" max="11781" width="16.85546875" style="1" customWidth="1"/>
    <col min="11782" max="11782" width="11.42578125" style="1"/>
    <col min="11783" max="11783" width="11.7109375" style="1" customWidth="1"/>
    <col min="11784" max="11784" width="11.42578125" style="1"/>
    <col min="11785" max="11786" width="0" style="1" hidden="1" customWidth="1"/>
    <col min="11787" max="12032" width="11.42578125" style="1"/>
    <col min="12033" max="12033" width="30.28515625" style="1" customWidth="1"/>
    <col min="12034" max="12034" width="16.85546875" style="1" customWidth="1"/>
    <col min="12035" max="12035" width="11.85546875" style="1" customWidth="1"/>
    <col min="12036" max="12036" width="17.140625" style="1" bestFit="1" customWidth="1"/>
    <col min="12037" max="12037" width="16.85546875" style="1" customWidth="1"/>
    <col min="12038" max="12038" width="11.42578125" style="1"/>
    <col min="12039" max="12039" width="11.7109375" style="1" customWidth="1"/>
    <col min="12040" max="12040" width="11.42578125" style="1"/>
    <col min="12041" max="12042" width="0" style="1" hidden="1" customWidth="1"/>
    <col min="12043" max="12288" width="11.42578125" style="1"/>
    <col min="12289" max="12289" width="30.28515625" style="1" customWidth="1"/>
    <col min="12290" max="12290" width="16.85546875" style="1" customWidth="1"/>
    <col min="12291" max="12291" width="11.85546875" style="1" customWidth="1"/>
    <col min="12292" max="12292" width="17.140625" style="1" bestFit="1" customWidth="1"/>
    <col min="12293" max="12293" width="16.85546875" style="1" customWidth="1"/>
    <col min="12294" max="12294" width="11.42578125" style="1"/>
    <col min="12295" max="12295" width="11.7109375" style="1" customWidth="1"/>
    <col min="12296" max="12296" width="11.42578125" style="1"/>
    <col min="12297" max="12298" width="0" style="1" hidden="1" customWidth="1"/>
    <col min="12299" max="12544" width="11.42578125" style="1"/>
    <col min="12545" max="12545" width="30.28515625" style="1" customWidth="1"/>
    <col min="12546" max="12546" width="16.85546875" style="1" customWidth="1"/>
    <col min="12547" max="12547" width="11.85546875" style="1" customWidth="1"/>
    <col min="12548" max="12548" width="17.140625" style="1" bestFit="1" customWidth="1"/>
    <col min="12549" max="12549" width="16.85546875" style="1" customWidth="1"/>
    <col min="12550" max="12550" width="11.42578125" style="1"/>
    <col min="12551" max="12551" width="11.7109375" style="1" customWidth="1"/>
    <col min="12552" max="12552" width="11.42578125" style="1"/>
    <col min="12553" max="12554" width="0" style="1" hidden="1" customWidth="1"/>
    <col min="12555" max="12800" width="11.42578125" style="1"/>
    <col min="12801" max="12801" width="30.28515625" style="1" customWidth="1"/>
    <col min="12802" max="12802" width="16.85546875" style="1" customWidth="1"/>
    <col min="12803" max="12803" width="11.85546875" style="1" customWidth="1"/>
    <col min="12804" max="12804" width="17.140625" style="1" bestFit="1" customWidth="1"/>
    <col min="12805" max="12805" width="16.85546875" style="1" customWidth="1"/>
    <col min="12806" max="12806" width="11.42578125" style="1"/>
    <col min="12807" max="12807" width="11.7109375" style="1" customWidth="1"/>
    <col min="12808" max="12808" width="11.42578125" style="1"/>
    <col min="12809" max="12810" width="0" style="1" hidden="1" customWidth="1"/>
    <col min="12811" max="13056" width="11.42578125" style="1"/>
    <col min="13057" max="13057" width="30.28515625" style="1" customWidth="1"/>
    <col min="13058" max="13058" width="16.85546875" style="1" customWidth="1"/>
    <col min="13059" max="13059" width="11.85546875" style="1" customWidth="1"/>
    <col min="13060" max="13060" width="17.140625" style="1" bestFit="1" customWidth="1"/>
    <col min="13061" max="13061" width="16.85546875" style="1" customWidth="1"/>
    <col min="13062" max="13062" width="11.42578125" style="1"/>
    <col min="13063" max="13063" width="11.7109375" style="1" customWidth="1"/>
    <col min="13064" max="13064" width="11.42578125" style="1"/>
    <col min="13065" max="13066" width="0" style="1" hidden="1" customWidth="1"/>
    <col min="13067" max="13312" width="11.42578125" style="1"/>
    <col min="13313" max="13313" width="30.28515625" style="1" customWidth="1"/>
    <col min="13314" max="13314" width="16.85546875" style="1" customWidth="1"/>
    <col min="13315" max="13315" width="11.85546875" style="1" customWidth="1"/>
    <col min="13316" max="13316" width="17.140625" style="1" bestFit="1" customWidth="1"/>
    <col min="13317" max="13317" width="16.85546875" style="1" customWidth="1"/>
    <col min="13318" max="13318" width="11.42578125" style="1"/>
    <col min="13319" max="13319" width="11.7109375" style="1" customWidth="1"/>
    <col min="13320" max="13320" width="11.42578125" style="1"/>
    <col min="13321" max="13322" width="0" style="1" hidden="1" customWidth="1"/>
    <col min="13323" max="13568" width="11.42578125" style="1"/>
    <col min="13569" max="13569" width="30.28515625" style="1" customWidth="1"/>
    <col min="13570" max="13570" width="16.85546875" style="1" customWidth="1"/>
    <col min="13571" max="13571" width="11.85546875" style="1" customWidth="1"/>
    <col min="13572" max="13572" width="17.140625" style="1" bestFit="1" customWidth="1"/>
    <col min="13573" max="13573" width="16.85546875" style="1" customWidth="1"/>
    <col min="13574" max="13574" width="11.42578125" style="1"/>
    <col min="13575" max="13575" width="11.7109375" style="1" customWidth="1"/>
    <col min="13576" max="13576" width="11.42578125" style="1"/>
    <col min="13577" max="13578" width="0" style="1" hidden="1" customWidth="1"/>
    <col min="13579" max="13824" width="11.42578125" style="1"/>
    <col min="13825" max="13825" width="30.28515625" style="1" customWidth="1"/>
    <col min="13826" max="13826" width="16.85546875" style="1" customWidth="1"/>
    <col min="13827" max="13827" width="11.85546875" style="1" customWidth="1"/>
    <col min="13828" max="13828" width="17.140625" style="1" bestFit="1" customWidth="1"/>
    <col min="13829" max="13829" width="16.85546875" style="1" customWidth="1"/>
    <col min="13830" max="13830" width="11.42578125" style="1"/>
    <col min="13831" max="13831" width="11.7109375" style="1" customWidth="1"/>
    <col min="13832" max="13832" width="11.42578125" style="1"/>
    <col min="13833" max="13834" width="0" style="1" hidden="1" customWidth="1"/>
    <col min="13835" max="14080" width="11.42578125" style="1"/>
    <col min="14081" max="14081" width="30.28515625" style="1" customWidth="1"/>
    <col min="14082" max="14082" width="16.85546875" style="1" customWidth="1"/>
    <col min="14083" max="14083" width="11.85546875" style="1" customWidth="1"/>
    <col min="14084" max="14084" width="17.140625" style="1" bestFit="1" customWidth="1"/>
    <col min="14085" max="14085" width="16.85546875" style="1" customWidth="1"/>
    <col min="14086" max="14086" width="11.42578125" style="1"/>
    <col min="14087" max="14087" width="11.7109375" style="1" customWidth="1"/>
    <col min="14088" max="14088" width="11.42578125" style="1"/>
    <col min="14089" max="14090" width="0" style="1" hidden="1" customWidth="1"/>
    <col min="14091" max="14336" width="11.42578125" style="1"/>
    <col min="14337" max="14337" width="30.28515625" style="1" customWidth="1"/>
    <col min="14338" max="14338" width="16.85546875" style="1" customWidth="1"/>
    <col min="14339" max="14339" width="11.85546875" style="1" customWidth="1"/>
    <col min="14340" max="14340" width="17.140625" style="1" bestFit="1" customWidth="1"/>
    <col min="14341" max="14341" width="16.85546875" style="1" customWidth="1"/>
    <col min="14342" max="14342" width="11.42578125" style="1"/>
    <col min="14343" max="14343" width="11.7109375" style="1" customWidth="1"/>
    <col min="14344" max="14344" width="11.42578125" style="1"/>
    <col min="14345" max="14346" width="0" style="1" hidden="1" customWidth="1"/>
    <col min="14347" max="14592" width="11.42578125" style="1"/>
    <col min="14593" max="14593" width="30.28515625" style="1" customWidth="1"/>
    <col min="14594" max="14594" width="16.85546875" style="1" customWidth="1"/>
    <col min="14595" max="14595" width="11.85546875" style="1" customWidth="1"/>
    <col min="14596" max="14596" width="17.140625" style="1" bestFit="1" customWidth="1"/>
    <col min="14597" max="14597" width="16.85546875" style="1" customWidth="1"/>
    <col min="14598" max="14598" width="11.42578125" style="1"/>
    <col min="14599" max="14599" width="11.7109375" style="1" customWidth="1"/>
    <col min="14600" max="14600" width="11.42578125" style="1"/>
    <col min="14601" max="14602" width="0" style="1" hidden="1" customWidth="1"/>
    <col min="14603" max="14848" width="11.42578125" style="1"/>
    <col min="14849" max="14849" width="30.28515625" style="1" customWidth="1"/>
    <col min="14850" max="14850" width="16.85546875" style="1" customWidth="1"/>
    <col min="14851" max="14851" width="11.85546875" style="1" customWidth="1"/>
    <col min="14852" max="14852" width="17.140625" style="1" bestFit="1" customWidth="1"/>
    <col min="14853" max="14853" width="16.85546875" style="1" customWidth="1"/>
    <col min="14854" max="14854" width="11.42578125" style="1"/>
    <col min="14855" max="14855" width="11.7109375" style="1" customWidth="1"/>
    <col min="14856" max="14856" width="11.42578125" style="1"/>
    <col min="14857" max="14858" width="0" style="1" hidden="1" customWidth="1"/>
    <col min="14859" max="15104" width="11.42578125" style="1"/>
    <col min="15105" max="15105" width="30.28515625" style="1" customWidth="1"/>
    <col min="15106" max="15106" width="16.85546875" style="1" customWidth="1"/>
    <col min="15107" max="15107" width="11.85546875" style="1" customWidth="1"/>
    <col min="15108" max="15108" width="17.140625" style="1" bestFit="1" customWidth="1"/>
    <col min="15109" max="15109" width="16.85546875" style="1" customWidth="1"/>
    <col min="15110" max="15110" width="11.42578125" style="1"/>
    <col min="15111" max="15111" width="11.7109375" style="1" customWidth="1"/>
    <col min="15112" max="15112" width="11.42578125" style="1"/>
    <col min="15113" max="15114" width="0" style="1" hidden="1" customWidth="1"/>
    <col min="15115" max="15360" width="11.42578125" style="1"/>
    <col min="15361" max="15361" width="30.28515625" style="1" customWidth="1"/>
    <col min="15362" max="15362" width="16.85546875" style="1" customWidth="1"/>
    <col min="15363" max="15363" width="11.85546875" style="1" customWidth="1"/>
    <col min="15364" max="15364" width="17.140625" style="1" bestFit="1" customWidth="1"/>
    <col min="15365" max="15365" width="16.85546875" style="1" customWidth="1"/>
    <col min="15366" max="15366" width="11.42578125" style="1"/>
    <col min="15367" max="15367" width="11.7109375" style="1" customWidth="1"/>
    <col min="15368" max="15368" width="11.42578125" style="1"/>
    <col min="15369" max="15370" width="0" style="1" hidden="1" customWidth="1"/>
    <col min="15371" max="15616" width="11.42578125" style="1"/>
    <col min="15617" max="15617" width="30.28515625" style="1" customWidth="1"/>
    <col min="15618" max="15618" width="16.85546875" style="1" customWidth="1"/>
    <col min="15619" max="15619" width="11.85546875" style="1" customWidth="1"/>
    <col min="15620" max="15620" width="17.140625" style="1" bestFit="1" customWidth="1"/>
    <col min="15621" max="15621" width="16.85546875" style="1" customWidth="1"/>
    <col min="15622" max="15622" width="11.42578125" style="1"/>
    <col min="15623" max="15623" width="11.7109375" style="1" customWidth="1"/>
    <col min="15624" max="15624" width="11.42578125" style="1"/>
    <col min="15625" max="15626" width="0" style="1" hidden="1" customWidth="1"/>
    <col min="15627" max="15872" width="11.42578125" style="1"/>
    <col min="15873" max="15873" width="30.28515625" style="1" customWidth="1"/>
    <col min="15874" max="15874" width="16.85546875" style="1" customWidth="1"/>
    <col min="15875" max="15875" width="11.85546875" style="1" customWidth="1"/>
    <col min="15876" max="15876" width="17.140625" style="1" bestFit="1" customWidth="1"/>
    <col min="15877" max="15877" width="16.85546875" style="1" customWidth="1"/>
    <col min="15878" max="15878" width="11.42578125" style="1"/>
    <col min="15879" max="15879" width="11.7109375" style="1" customWidth="1"/>
    <col min="15880" max="15880" width="11.42578125" style="1"/>
    <col min="15881" max="15882" width="0" style="1" hidden="1" customWidth="1"/>
    <col min="15883" max="16128" width="11.42578125" style="1"/>
    <col min="16129" max="16129" width="30.28515625" style="1" customWidth="1"/>
    <col min="16130" max="16130" width="16.85546875" style="1" customWidth="1"/>
    <col min="16131" max="16131" width="11.85546875" style="1" customWidth="1"/>
    <col min="16132" max="16132" width="17.140625" style="1" bestFit="1" customWidth="1"/>
    <col min="16133" max="16133" width="16.85546875" style="1" customWidth="1"/>
    <col min="16134" max="16134" width="11.42578125" style="1"/>
    <col min="16135" max="16135" width="11.7109375" style="1" customWidth="1"/>
    <col min="16136" max="16136" width="11.42578125" style="1"/>
    <col min="16137" max="16138" width="0" style="1" hidden="1" customWidth="1"/>
    <col min="16139" max="16384" width="11.42578125" style="1"/>
  </cols>
  <sheetData>
    <row r="1" spans="1:10" ht="14.25" x14ac:dyDescent="0.2">
      <c r="A1" s="20" t="s">
        <v>0</v>
      </c>
      <c r="B1" s="20"/>
      <c r="C1" s="20"/>
      <c r="D1" s="20"/>
      <c r="E1" s="20"/>
    </row>
    <row r="2" spans="1:10" ht="14.25" x14ac:dyDescent="0.2">
      <c r="A2" s="20" t="s">
        <v>1</v>
      </c>
      <c r="B2" s="20"/>
      <c r="C2" s="20"/>
      <c r="D2" s="20"/>
      <c r="E2" s="20"/>
    </row>
    <row r="3" spans="1:10" ht="14.25" x14ac:dyDescent="0.2">
      <c r="A3" s="20" t="s">
        <v>2</v>
      </c>
      <c r="B3" s="20"/>
      <c r="C3" s="20"/>
      <c r="D3" s="20"/>
      <c r="E3" s="20"/>
    </row>
    <row r="4" spans="1:10" ht="15" x14ac:dyDescent="0.25">
      <c r="A4" s="21" t="s">
        <v>3</v>
      </c>
      <c r="B4" s="21"/>
      <c r="C4" s="21"/>
      <c r="D4" s="21"/>
      <c r="E4" s="21"/>
    </row>
    <row r="5" spans="1:10" ht="14.25" customHeight="1" x14ac:dyDescent="0.2">
      <c r="A5" s="2" t="s">
        <v>4</v>
      </c>
      <c r="B5" s="2"/>
      <c r="C5" s="3" t="s">
        <v>5</v>
      </c>
      <c r="D5" s="4" t="s">
        <v>6</v>
      </c>
      <c r="I5" s="5">
        <v>204449593.09</v>
      </c>
      <c r="J5" s="1" t="s">
        <v>7</v>
      </c>
    </row>
    <row r="6" spans="1:10" x14ac:dyDescent="0.2">
      <c r="A6" s="1" t="s">
        <v>8</v>
      </c>
      <c r="C6" s="6">
        <v>3</v>
      </c>
      <c r="D6" s="7">
        <f>('[1]DICIEMBRE 2022'!D6*C6%)+'[1]ENERO PROYECTADO 2023'!D6</f>
        <v>138215712.32793498</v>
      </c>
      <c r="I6" s="8">
        <v>102668932.28</v>
      </c>
      <c r="J6" s="1" t="s">
        <v>9</v>
      </c>
    </row>
    <row r="7" spans="1:10" x14ac:dyDescent="0.2">
      <c r="A7" s="1" t="s">
        <v>10</v>
      </c>
      <c r="C7" s="6">
        <v>1.6</v>
      </c>
      <c r="D7" s="7">
        <f>('[1]DICIEMBRE 2022'!D7*C7%)+'[1]ENERO PROYECTADO 2023'!D7</f>
        <v>44441426.460900001</v>
      </c>
      <c r="I7" s="6">
        <f>I5-I6</f>
        <v>101780660.81</v>
      </c>
      <c r="J7" s="1" t="s">
        <v>11</v>
      </c>
    </row>
    <row r="8" spans="1:10" x14ac:dyDescent="0.2">
      <c r="A8" s="1" t="s">
        <v>12</v>
      </c>
      <c r="C8" s="6">
        <v>2</v>
      </c>
      <c r="D8" s="7">
        <f>('[1]DICIEMBRE 2022'!D8*C8%)+'[1]ENERO PROYECTADO 2023'!D8</f>
        <v>62680538.788000003</v>
      </c>
      <c r="E8" s="6"/>
      <c r="I8" s="1">
        <f>I7/I6*100</f>
        <v>99.134819608742504</v>
      </c>
    </row>
    <row r="9" spans="1:10" x14ac:dyDescent="0.2">
      <c r="C9" s="6"/>
      <c r="D9" s="5"/>
      <c r="E9" s="6"/>
      <c r="I9" s="5">
        <f>I6*I8%</f>
        <v>101780660.81</v>
      </c>
      <c r="J9" s="1" t="s">
        <v>13</v>
      </c>
    </row>
    <row r="10" spans="1:10" ht="13.5" thickBot="1" x14ac:dyDescent="0.25">
      <c r="A10" s="2" t="s">
        <v>14</v>
      </c>
      <c r="B10" s="2"/>
      <c r="C10" s="6"/>
      <c r="D10" s="5"/>
      <c r="E10" s="9">
        <f>+D6+D7+D8</f>
        <v>245337677.57683498</v>
      </c>
      <c r="I10" s="6">
        <f>I5+I9</f>
        <v>306230253.89999998</v>
      </c>
    </row>
    <row r="11" spans="1:10" ht="13.5" thickTop="1" x14ac:dyDescent="0.2">
      <c r="C11" s="6"/>
      <c r="D11" s="5"/>
      <c r="E11" s="6"/>
    </row>
    <row r="12" spans="1:10" x14ac:dyDescent="0.2">
      <c r="A12" s="2" t="s">
        <v>15</v>
      </c>
      <c r="B12" s="2"/>
      <c r="C12" s="6"/>
      <c r="D12" s="5"/>
      <c r="I12" s="6"/>
    </row>
    <row r="13" spans="1:10" x14ac:dyDescent="0.2">
      <c r="A13" s="1" t="s">
        <v>8</v>
      </c>
      <c r="C13" s="6">
        <v>2</v>
      </c>
      <c r="D13" s="7">
        <f>('[1]DICIEMBRE 2022'!D13*C13%)+'[1]ENERO PROYECTADO 2023'!D13</f>
        <v>46493938.878650002</v>
      </c>
      <c r="I13" s="6"/>
    </row>
    <row r="14" spans="1:10" x14ac:dyDescent="0.2">
      <c r="A14" s="1" t="s">
        <v>10</v>
      </c>
      <c r="C14" s="6">
        <v>3</v>
      </c>
      <c r="D14" s="7">
        <f>('[1]DICIEMBRE 2022'!D14*C14%)+'[1]ENERO PROYECTADO 2023'!D14</f>
        <v>13933380.29765</v>
      </c>
      <c r="I14" s="6"/>
    </row>
    <row r="15" spans="1:10" x14ac:dyDescent="0.2">
      <c r="A15" s="1" t="s">
        <v>12</v>
      </c>
      <c r="C15" s="6">
        <v>1</v>
      </c>
      <c r="D15" s="7">
        <f>('[1]DICIEMBRE 2022'!D15*C15%)+'[1]ENERO PROYECTADO 2023'!D15</f>
        <v>2066065.27455</v>
      </c>
      <c r="E15" s="6"/>
      <c r="I15" s="6"/>
    </row>
    <row r="16" spans="1:10" x14ac:dyDescent="0.2">
      <c r="C16" s="10"/>
      <c r="D16" s="7"/>
      <c r="E16" s="6"/>
    </row>
    <row r="17" spans="1:5" ht="13.5" thickBot="1" x14ac:dyDescent="0.25">
      <c r="A17" s="2" t="s">
        <v>16</v>
      </c>
      <c r="B17" s="2"/>
      <c r="C17" s="6"/>
      <c r="D17" s="5"/>
      <c r="E17" s="9">
        <f>+D13+D14+D15</f>
        <v>62493384.450850002</v>
      </c>
    </row>
    <row r="18" spans="1:5" ht="8.25" customHeight="1" thickTop="1" x14ac:dyDescent="0.2">
      <c r="A18" s="2"/>
      <c r="B18" s="2"/>
      <c r="C18" s="6"/>
      <c r="D18" s="5"/>
      <c r="E18" s="11"/>
    </row>
    <row r="19" spans="1:5" x14ac:dyDescent="0.2">
      <c r="A19" s="2" t="s">
        <v>17</v>
      </c>
      <c r="C19" s="6"/>
      <c r="D19" s="5"/>
      <c r="E19" s="6"/>
    </row>
    <row r="20" spans="1:5" x14ac:dyDescent="0.2">
      <c r="A20" s="1" t="s">
        <v>18</v>
      </c>
      <c r="C20" s="6"/>
      <c r="D20" s="5"/>
      <c r="E20" s="5"/>
    </row>
    <row r="21" spans="1:5" x14ac:dyDescent="0.2">
      <c r="A21" s="1" t="s">
        <v>19</v>
      </c>
      <c r="C21" s="6">
        <v>1</v>
      </c>
      <c r="D21" s="7">
        <f>('[1]DICIEMBRE 2022'!D21*C21%)+'[1]ENERO PROYECTADO 2023'!D21</f>
        <v>2166608.9223000002</v>
      </c>
      <c r="E21" s="6"/>
    </row>
    <row r="22" spans="1:5" x14ac:dyDescent="0.2">
      <c r="A22" s="1" t="s">
        <v>20</v>
      </c>
      <c r="C22" s="6">
        <v>8</v>
      </c>
      <c r="D22" s="7">
        <f>('[1]DICIEMBRE 2022'!D22*C22%)+'[1]ENERO PROYECTADO 2023'!D22</f>
        <v>5856002.5760000004</v>
      </c>
      <c r="E22" s="6"/>
    </row>
    <row r="23" spans="1:5" hidden="1" x14ac:dyDescent="0.2">
      <c r="A23" s="1" t="s">
        <v>21</v>
      </c>
      <c r="C23" s="6" t="e">
        <f>+([1]JULIO!E24-[1]JUNIO!E24)/[1]JUNIO!E24*100</f>
        <v>#DIV/0!</v>
      </c>
      <c r="D23" s="5" t="e">
        <f>'[1]DICIEMBRE 2020'!D24-'[1]NOVIEMBRE 2020'!D24</f>
        <v>#VALUE!</v>
      </c>
      <c r="E23" s="6"/>
    </row>
    <row r="24" spans="1:5" hidden="1" x14ac:dyDescent="0.2">
      <c r="A24" s="1" t="s">
        <v>22</v>
      </c>
      <c r="C24" s="6" t="e">
        <f>+([1]JULIO!E25-[1]JUNIO!E25)/[1]JUNIO!E25*100</f>
        <v>#DIV/0!</v>
      </c>
      <c r="D24" s="5" t="e">
        <f>'[1]DICIEMBRE 2020'!D25-'[1]NOVIEMBRE 2020'!D25</f>
        <v>#VALUE!</v>
      </c>
      <c r="E24" s="6"/>
    </row>
    <row r="25" spans="1:5" x14ac:dyDescent="0.2">
      <c r="C25" s="6"/>
      <c r="D25" s="5"/>
      <c r="E25" s="6"/>
    </row>
    <row r="26" spans="1:5" ht="13.5" thickBot="1" x14ac:dyDescent="0.25">
      <c r="A26" s="2" t="s">
        <v>23</v>
      </c>
      <c r="C26" s="6"/>
      <c r="D26" s="5"/>
      <c r="E26" s="9">
        <f>+D20+D21+D22</f>
        <v>8022611.498300001</v>
      </c>
    </row>
    <row r="27" spans="1:5" ht="10.5" customHeight="1" thickTop="1" x14ac:dyDescent="0.2">
      <c r="C27" s="6"/>
      <c r="D27" s="5"/>
      <c r="E27" s="6"/>
    </row>
    <row r="28" spans="1:5" ht="13.5" thickBot="1" x14ac:dyDescent="0.25">
      <c r="A28" s="2" t="s">
        <v>24</v>
      </c>
      <c r="B28" s="2"/>
      <c r="C28" s="6"/>
      <c r="D28" s="5"/>
      <c r="E28" s="9">
        <f>+E10+E17+E26</f>
        <v>315853673.525985</v>
      </c>
    </row>
    <row r="29" spans="1:5" ht="13.5" thickTop="1" x14ac:dyDescent="0.2">
      <c r="C29" s="6"/>
      <c r="D29" s="5"/>
      <c r="E29" s="6"/>
    </row>
    <row r="30" spans="1:5" x14ac:dyDescent="0.2">
      <c r="A30" s="2" t="s">
        <v>25</v>
      </c>
      <c r="C30" s="6"/>
      <c r="D30" s="5"/>
      <c r="E30" s="6"/>
    </row>
    <row r="31" spans="1:5" x14ac:dyDescent="0.2">
      <c r="A31" s="1" t="s">
        <v>26</v>
      </c>
      <c r="C31" s="12">
        <v>3</v>
      </c>
      <c r="D31" s="13">
        <f>('[1]DICIEMBRE 2022'!D31*C31%)+'[1]ENERO PROYECTADO 2023'!D31</f>
        <v>-23181339.461579002</v>
      </c>
      <c r="E31" s="6"/>
    </row>
    <row r="32" spans="1:5" x14ac:dyDescent="0.2">
      <c r="A32" s="1" t="s">
        <v>27</v>
      </c>
      <c r="C32" s="12">
        <v>3</v>
      </c>
      <c r="D32" s="13">
        <f>('[1]DICIEMBRE 2022'!D32*C32%)+'[1]ENERO PROYECTADO 2023'!D32</f>
        <v>-37062550.549900003</v>
      </c>
      <c r="E32" s="6"/>
    </row>
    <row r="33" spans="1:5" x14ac:dyDescent="0.2">
      <c r="A33" s="1" t="s">
        <v>28</v>
      </c>
      <c r="C33" s="12">
        <v>3</v>
      </c>
      <c r="D33" s="13">
        <f>('[1]DICIEMBRE 2022'!D33*C33%)+'[1]ENERO PROYECTADO 2023'!D33</f>
        <v>-26320443.9285</v>
      </c>
      <c r="E33" s="6"/>
    </row>
    <row r="34" spans="1:5" x14ac:dyDescent="0.2">
      <c r="C34" s="6"/>
      <c r="D34" s="5"/>
      <c r="E34" s="6"/>
    </row>
    <row r="35" spans="1:5" ht="13.5" thickBot="1" x14ac:dyDescent="0.25">
      <c r="A35" s="2" t="s">
        <v>29</v>
      </c>
      <c r="C35" s="6"/>
      <c r="D35" s="5"/>
      <c r="E35" s="9">
        <f>D31+D32+D33</f>
        <v>-86564333.939979002</v>
      </c>
    </row>
    <row r="36" spans="1:5" ht="13.5" thickTop="1" x14ac:dyDescent="0.2">
      <c r="A36" s="2"/>
      <c r="C36" s="6"/>
      <c r="D36" s="5"/>
      <c r="E36" s="11"/>
    </row>
    <row r="37" spans="1:5" x14ac:dyDescent="0.2">
      <c r="A37" s="2" t="s">
        <v>30</v>
      </c>
      <c r="C37" s="6"/>
      <c r="D37" s="5"/>
      <c r="E37" s="6"/>
    </row>
    <row r="38" spans="1:5" x14ac:dyDescent="0.2">
      <c r="A38" s="1" t="s">
        <v>31</v>
      </c>
      <c r="C38" s="6">
        <v>3</v>
      </c>
      <c r="D38" s="7">
        <f>('[1]DICIEMBRE 2022'!D38*C38%)+'[1]ENERO PROYECTADO 2023'!D38</f>
        <v>-2036059.0422999999</v>
      </c>
      <c r="E38" s="6"/>
    </row>
    <row r="39" spans="1:5" x14ac:dyDescent="0.2">
      <c r="A39" s="1" t="s">
        <v>27</v>
      </c>
      <c r="C39" s="6">
        <v>1</v>
      </c>
      <c r="D39" s="7">
        <f>('[1]DICIEMBRE 2022'!D39*C39%)+'[1]ENERO PROYECTADO 2023'!D39</f>
        <v>-9245927.0634000003</v>
      </c>
      <c r="E39" s="6"/>
    </row>
    <row r="40" spans="1:5" x14ac:dyDescent="0.2">
      <c r="A40" s="1" t="s">
        <v>32</v>
      </c>
      <c r="C40" s="6"/>
      <c r="D40" s="5">
        <f>'[1]DICIEMBRE 2020'!D41-'[1]NOVIEMBRE 2020'!D41</f>
        <v>0</v>
      </c>
      <c r="E40" s="6"/>
    </row>
    <row r="41" spans="1:5" x14ac:dyDescent="0.2">
      <c r="C41" s="6"/>
      <c r="D41" s="5"/>
      <c r="E41" s="6"/>
    </row>
    <row r="42" spans="1:5" ht="13.5" thickBot="1" x14ac:dyDescent="0.25">
      <c r="A42" s="2" t="s">
        <v>33</v>
      </c>
      <c r="C42" s="6"/>
      <c r="D42" s="5"/>
      <c r="E42" s="9">
        <f>+D37+D38+D39+D40</f>
        <v>-11281986.105700001</v>
      </c>
    </row>
    <row r="43" spans="1:5" ht="13.5" thickTop="1" x14ac:dyDescent="0.2">
      <c r="C43" s="6"/>
      <c r="D43" s="5"/>
      <c r="E43" s="6"/>
    </row>
    <row r="44" spans="1:5" x14ac:dyDescent="0.2">
      <c r="A44" s="2" t="s">
        <v>34</v>
      </c>
      <c r="C44" s="6"/>
      <c r="D44" s="5"/>
      <c r="E44" s="6"/>
    </row>
    <row r="45" spans="1:5" x14ac:dyDescent="0.2">
      <c r="A45" s="1" t="s">
        <v>35</v>
      </c>
      <c r="C45" s="6">
        <v>3</v>
      </c>
      <c r="D45" s="7">
        <f>('[1]DICIEMBRE 2022'!D45*C45%)+'[1]ENERO PROYECTADO 2023'!D45</f>
        <v>-54043978.217199996</v>
      </c>
      <c r="E45" s="6"/>
    </row>
    <row r="46" spans="1:5" x14ac:dyDescent="0.2">
      <c r="A46" s="1" t="s">
        <v>36</v>
      </c>
      <c r="C46" s="6">
        <v>3</v>
      </c>
      <c r="D46" s="7">
        <f>('[1]DICIEMBRE 2022'!D46*C46%)+'[1]ENERO PROYECTADO 2023'!D46</f>
        <v>-20603399.261750001</v>
      </c>
      <c r="E46" s="6"/>
    </row>
    <row r="47" spans="1:5" x14ac:dyDescent="0.2">
      <c r="A47" s="1" t="s">
        <v>37</v>
      </c>
      <c r="C47" s="6">
        <v>3</v>
      </c>
      <c r="D47" s="7">
        <f>('[1]DICIEMBRE 2022'!D47*C47%)+'[1]ENERO PROYECTADO 2023'!D47</f>
        <v>-20664624.855</v>
      </c>
      <c r="E47" s="6"/>
    </row>
    <row r="48" spans="1:5" x14ac:dyDescent="0.2">
      <c r="A48" s="1" t="s">
        <v>38</v>
      </c>
      <c r="C48" s="6">
        <v>3</v>
      </c>
      <c r="D48" s="7">
        <f>('[1]DICIEMBRE 2022'!D48*C48%)+'[1]ENERO PROYECTADO 2023'!D48</f>
        <v>-26340600.30968</v>
      </c>
      <c r="E48" s="6"/>
    </row>
    <row r="49" spans="1:5" x14ac:dyDescent="0.2">
      <c r="C49" s="6"/>
      <c r="D49" s="5"/>
      <c r="E49" s="6"/>
    </row>
    <row r="50" spans="1:5" x14ac:dyDescent="0.2">
      <c r="A50" s="2" t="s">
        <v>39</v>
      </c>
      <c r="C50" s="6"/>
      <c r="D50" s="5"/>
      <c r="E50" s="11">
        <f>+D45+D46+D47+D48</f>
        <v>-121652602.64363</v>
      </c>
    </row>
    <row r="51" spans="1:5" x14ac:dyDescent="0.2">
      <c r="A51" s="2"/>
      <c r="C51" s="6"/>
      <c r="D51" s="5"/>
      <c r="E51" s="11"/>
    </row>
    <row r="52" spans="1:5" ht="13.5" thickBot="1" x14ac:dyDescent="0.25">
      <c r="A52" s="2" t="s">
        <v>40</v>
      </c>
      <c r="B52" s="2"/>
      <c r="C52" s="6"/>
      <c r="D52" s="5"/>
      <c r="E52" s="9">
        <f>+E35+E42+E50</f>
        <v>-219498922.689309</v>
      </c>
    </row>
    <row r="53" spans="1:5" ht="13.5" thickTop="1" x14ac:dyDescent="0.2">
      <c r="C53" s="6"/>
      <c r="D53" s="5"/>
      <c r="E53" s="6"/>
    </row>
    <row r="54" spans="1:5" x14ac:dyDescent="0.2">
      <c r="A54" s="2" t="s">
        <v>41</v>
      </c>
      <c r="C54" s="6"/>
      <c r="D54" s="5"/>
      <c r="E54" s="6"/>
    </row>
    <row r="55" spans="1:5" x14ac:dyDescent="0.2">
      <c r="A55" s="1" t="s">
        <v>26</v>
      </c>
      <c r="C55" s="6">
        <v>3</v>
      </c>
      <c r="D55" s="7">
        <f>('[1]DICIEMBRE 2022'!D55*C55%)+'[1]ENERO PROYECTADO 2023'!D55</f>
        <v>-172177.321</v>
      </c>
      <c r="E55" s="6"/>
    </row>
    <row r="56" spans="1:5" x14ac:dyDescent="0.2">
      <c r="A56" s="1" t="s">
        <v>27</v>
      </c>
      <c r="C56" s="6">
        <v>6</v>
      </c>
      <c r="D56" s="7">
        <f>('[1]DICIEMBRE 2022'!D56*C56%)+'[1]ENERO PROYECTADO 2023'!D56</f>
        <v>-245224.52389999994</v>
      </c>
      <c r="E56" s="6"/>
    </row>
    <row r="57" spans="1:5" x14ac:dyDescent="0.2">
      <c r="A57" s="1" t="s">
        <v>28</v>
      </c>
      <c r="C57" s="6">
        <v>2</v>
      </c>
      <c r="D57" s="7">
        <f>('[1]DICIEMBRE 2022'!D57*C57%)+'[1]ENERO PROYECTADO 2023'!D57</f>
        <v>-12476112.362199999</v>
      </c>
      <c r="E57" s="6"/>
    </row>
    <row r="58" spans="1:5" x14ac:dyDescent="0.2">
      <c r="C58" s="6"/>
      <c r="D58" s="5"/>
      <c r="E58" s="6"/>
    </row>
    <row r="59" spans="1:5" ht="13.5" thickBot="1" x14ac:dyDescent="0.25">
      <c r="A59" s="2" t="s">
        <v>42</v>
      </c>
      <c r="C59" s="6"/>
      <c r="D59" s="5"/>
      <c r="E59" s="9">
        <f>+D54+D55+D56+D57</f>
        <v>-12893514.2071</v>
      </c>
    </row>
    <row r="60" spans="1:5" ht="13.5" thickTop="1" x14ac:dyDescent="0.2">
      <c r="A60" s="2"/>
      <c r="C60" s="6"/>
      <c r="D60" s="5"/>
      <c r="E60" s="11"/>
    </row>
    <row r="61" spans="1:5" x14ac:dyDescent="0.2">
      <c r="A61" s="2" t="s">
        <v>43</v>
      </c>
      <c r="C61" s="6"/>
      <c r="D61" s="5"/>
      <c r="E61" s="6"/>
    </row>
    <row r="62" spans="1:5" x14ac:dyDescent="0.2">
      <c r="A62" s="1" t="s">
        <v>31</v>
      </c>
      <c r="C62" s="6">
        <v>25</v>
      </c>
      <c r="D62" s="7">
        <f>('[1]DICIEMBRE 2022'!D62*C62%)+'[1]ENERO PROYECTADO 2023'!D62</f>
        <v>-7928824.0189999994</v>
      </c>
      <c r="E62" s="6"/>
    </row>
    <row r="63" spans="1:5" x14ac:dyDescent="0.2">
      <c r="A63" s="1" t="s">
        <v>27</v>
      </c>
      <c r="C63" s="6">
        <v>2</v>
      </c>
      <c r="D63" s="7">
        <f>('[1]DICIEMBRE 2022'!D63*C63%)+'[1]ENERO PROYECTADO 2023'!D63</f>
        <v>-164849.22414999999</v>
      </c>
      <c r="E63" s="6"/>
    </row>
    <row r="64" spans="1:5" x14ac:dyDescent="0.2">
      <c r="A64" s="1" t="s">
        <v>32</v>
      </c>
      <c r="C64" s="6"/>
      <c r="D64" s="5">
        <f>'[1]DICIEMBRE 2020'!D65-'[1]NOVIEMBRE 2020'!D65</f>
        <v>0</v>
      </c>
      <c r="E64" s="6"/>
    </row>
    <row r="65" spans="1:5" x14ac:dyDescent="0.2">
      <c r="C65" s="6"/>
      <c r="D65" s="5"/>
      <c r="E65" s="6"/>
    </row>
    <row r="66" spans="1:5" ht="13.5" thickBot="1" x14ac:dyDescent="0.25">
      <c r="A66" s="2" t="s">
        <v>44</v>
      </c>
      <c r="C66" s="6"/>
      <c r="D66" s="5"/>
      <c r="E66" s="9">
        <f>+D62+D63+D64</f>
        <v>-8093673.2431499995</v>
      </c>
    </row>
    <row r="67" spans="1:5" ht="13.5" thickTop="1" x14ac:dyDescent="0.2">
      <c r="C67" s="6"/>
      <c r="D67" s="5"/>
      <c r="E67" s="6"/>
    </row>
    <row r="68" spans="1:5" x14ac:dyDescent="0.2">
      <c r="A68" s="2" t="s">
        <v>45</v>
      </c>
      <c r="C68" s="6"/>
      <c r="D68" s="5"/>
      <c r="E68" s="6"/>
    </row>
    <row r="69" spans="1:5" x14ac:dyDescent="0.2">
      <c r="A69" s="1" t="s">
        <v>35</v>
      </c>
      <c r="C69" s="6">
        <v>1</v>
      </c>
      <c r="D69" s="7">
        <f>('[1]DICIEMBRE 2022'!D69*C69%)+'[1]ENERO PROYECTADO 2023'!D69</f>
        <v>-1407148.2101</v>
      </c>
      <c r="E69" s="6"/>
    </row>
    <row r="70" spans="1:5" x14ac:dyDescent="0.2">
      <c r="A70" s="1" t="s">
        <v>36</v>
      </c>
      <c r="C70" s="6">
        <v>10</v>
      </c>
      <c r="D70" s="7">
        <f>('[1]DICIEMBRE 2022'!D70*C70%)+'[1]ENERO PROYECTADO 2023'!D70</f>
        <v>-27170589.164000001</v>
      </c>
      <c r="E70" s="6"/>
    </row>
    <row r="71" spans="1:5" x14ac:dyDescent="0.2">
      <c r="A71" s="1" t="s">
        <v>37</v>
      </c>
      <c r="C71" s="6">
        <v>10</v>
      </c>
      <c r="D71" s="7">
        <f>('[1]DICIEMBRE 2022'!D71*C71%)+'[1]ENERO PROYECTADO 2023'!D71</f>
        <v>-17764333.4978</v>
      </c>
      <c r="E71" s="6"/>
    </row>
    <row r="72" spans="1:5" x14ac:dyDescent="0.2">
      <c r="A72" s="1" t="s">
        <v>38</v>
      </c>
      <c r="C72" s="6">
        <v>10</v>
      </c>
      <c r="D72" s="7">
        <f>('[1]DICIEMBRE 2022'!D72*C72%)+'[1]ENERO PROYECTADO 2023'!D72</f>
        <v>-21597248.327100001</v>
      </c>
      <c r="E72" s="6"/>
    </row>
    <row r="73" spans="1:5" x14ac:dyDescent="0.2">
      <c r="C73" s="6"/>
      <c r="D73" s="5"/>
      <c r="E73" s="6"/>
    </row>
    <row r="74" spans="1:5" x14ac:dyDescent="0.2">
      <c r="A74" s="2" t="s">
        <v>46</v>
      </c>
      <c r="C74" s="6"/>
      <c r="D74" s="5"/>
      <c r="E74" s="11">
        <f>+D69+D70+D71+D72</f>
        <v>-67939319.199000001</v>
      </c>
    </row>
    <row r="75" spans="1:5" x14ac:dyDescent="0.2">
      <c r="A75" s="2"/>
      <c r="C75" s="6"/>
      <c r="D75" s="5"/>
      <c r="E75" s="11"/>
    </row>
    <row r="76" spans="1:5" ht="13.5" thickBot="1" x14ac:dyDescent="0.25">
      <c r="A76" s="2" t="s">
        <v>47</v>
      </c>
      <c r="B76" s="2"/>
      <c r="C76" s="6"/>
      <c r="D76" s="5"/>
      <c r="E76" s="9">
        <f>+E59+E66+E74</f>
        <v>-88926506.649250001</v>
      </c>
    </row>
    <row r="77" spans="1:5" ht="13.5" thickTop="1" x14ac:dyDescent="0.2">
      <c r="C77" s="6"/>
      <c r="D77" s="5"/>
      <c r="E77" s="6"/>
    </row>
    <row r="78" spans="1:5" ht="13.5" thickBot="1" x14ac:dyDescent="0.25">
      <c r="A78" s="2" t="s">
        <v>48</v>
      </c>
      <c r="B78" s="2"/>
      <c r="C78" s="6"/>
      <c r="D78" s="5"/>
      <c r="E78" s="9">
        <f>+E52+E76</f>
        <v>-308425429.33855903</v>
      </c>
    </row>
    <row r="79" spans="1:5" ht="13.5" thickTop="1" x14ac:dyDescent="0.2">
      <c r="C79" s="6"/>
      <c r="D79" s="5"/>
      <c r="E79" s="6"/>
    </row>
    <row r="80" spans="1:5" x14ac:dyDescent="0.2">
      <c r="A80" s="2" t="s">
        <v>49</v>
      </c>
      <c r="C80" s="6"/>
      <c r="D80" s="5"/>
      <c r="E80" s="6"/>
    </row>
    <row r="81" spans="1:5" x14ac:dyDescent="0.2">
      <c r="A81" s="1" t="s">
        <v>50</v>
      </c>
      <c r="C81" s="6">
        <v>1</v>
      </c>
      <c r="D81" s="7">
        <f>('[1]DICIEMBRE 2022'!D81*C81%)+'[1]ENERO PROYECTADO 2023'!D81</f>
        <v>-5051359.1140999999</v>
      </c>
      <c r="E81" s="6"/>
    </row>
    <row r="82" spans="1:5" x14ac:dyDescent="0.2">
      <c r="A82" s="1" t="s">
        <v>51</v>
      </c>
      <c r="C82" s="6">
        <v>3</v>
      </c>
      <c r="D82" s="7">
        <f>('[1]DICIEMBRE 2022'!D82*C82%)+'[1]ENERO PROYECTADO 2023'!D82</f>
        <v>-5237397.7808999997</v>
      </c>
      <c r="E82" s="6"/>
    </row>
    <row r="83" spans="1:5" x14ac:dyDescent="0.2">
      <c r="A83" s="1" t="s">
        <v>52</v>
      </c>
      <c r="C83" s="6">
        <f>+('[1]ENERO PROYECTADO 2023'!D83-'[1]DICIEMBRE 2022'!D83)/'[1]DICIEMBRE 2022'!D83*100</f>
        <v>-94.597255063265067</v>
      </c>
      <c r="D83" s="7">
        <f>('[1]DICIEMBRE 2022'!D83*C83%)+'[1]ENERO PROYECTADO 2023'!D83</f>
        <v>39565366.870000005</v>
      </c>
      <c r="E83" s="6"/>
    </row>
    <row r="84" spans="1:5" x14ac:dyDescent="0.2">
      <c r="A84" s="1" t="s">
        <v>53</v>
      </c>
      <c r="C84" s="6">
        <v>0</v>
      </c>
      <c r="D84" s="5">
        <f>'[1]DICIEMBRE 2020'!D85-'[1]NOVIEMBRE 2020'!D85</f>
        <v>0</v>
      </c>
      <c r="E84" s="6"/>
    </row>
    <row r="85" spans="1:5" ht="13.5" thickBot="1" x14ac:dyDescent="0.25">
      <c r="A85" s="2" t="s">
        <v>54</v>
      </c>
      <c r="C85" s="6"/>
      <c r="D85" s="5"/>
      <c r="E85" s="9">
        <f>+D84+D81+D82+D83</f>
        <v>29276609.975000005</v>
      </c>
    </row>
    <row r="86" spans="1:5" ht="13.5" thickTop="1" x14ac:dyDescent="0.2">
      <c r="C86" s="6"/>
      <c r="D86" s="5"/>
    </row>
    <row r="87" spans="1:5" x14ac:dyDescent="0.2">
      <c r="A87" s="2" t="s">
        <v>55</v>
      </c>
      <c r="C87" s="6"/>
      <c r="D87" s="5"/>
      <c r="E87" s="6"/>
    </row>
    <row r="88" spans="1:5" x14ac:dyDescent="0.2">
      <c r="A88" s="1" t="s">
        <v>56</v>
      </c>
      <c r="C88" s="6">
        <v>-5</v>
      </c>
      <c r="D88" s="7">
        <f>('[1]DICIEMBRE 2022'!D93*C88%)+'[1]ENERO PROYECTADO 2023'!D88</f>
        <v>19088.417400000002</v>
      </c>
      <c r="E88" s="6"/>
    </row>
    <row r="89" spans="1:5" x14ac:dyDescent="0.2">
      <c r="A89" s="1" t="s">
        <v>57</v>
      </c>
      <c r="C89" s="6"/>
      <c r="D89" s="7">
        <f>('[1]DICIEMBRE 2022'!D89*C89%)+'[1]ENERO PROYECTADO 2023'!D89</f>
        <v>0</v>
      </c>
      <c r="E89" s="6"/>
    </row>
    <row r="90" spans="1:5" x14ac:dyDescent="0.2">
      <c r="A90" s="1" t="s">
        <v>58</v>
      </c>
      <c r="C90" s="6">
        <v>0</v>
      </c>
      <c r="D90" s="7">
        <f>('[1]DICIEMBRE 2022'!D90*C90%)+'[1]ENERO PROYECTADO 2023'!D90</f>
        <v>0</v>
      </c>
      <c r="E90" s="6"/>
    </row>
    <row r="91" spans="1:5" x14ac:dyDescent="0.2">
      <c r="A91" s="1" t="s">
        <v>59</v>
      </c>
      <c r="C91" s="12">
        <v>15</v>
      </c>
      <c r="D91" s="13">
        <f>('[1]DICIEMBRE 2022'!D96*C91%)+'[1]ENERO PROYECTADO 2023'!D91</f>
        <v>-3461773.5987999998</v>
      </c>
      <c r="E91" s="6"/>
    </row>
    <row r="92" spans="1:5" x14ac:dyDescent="0.2">
      <c r="C92" s="6"/>
      <c r="D92" s="6"/>
      <c r="E92" s="6"/>
    </row>
    <row r="93" spans="1:5" ht="13.5" thickBot="1" x14ac:dyDescent="0.25">
      <c r="A93" s="2" t="s">
        <v>60</v>
      </c>
      <c r="C93" s="6"/>
      <c r="D93" s="6"/>
      <c r="E93" s="9">
        <f>+D88+D89+D90+D91</f>
        <v>-3442685.1813999997</v>
      </c>
    </row>
    <row r="94" spans="1:5" ht="13.5" thickTop="1" x14ac:dyDescent="0.2">
      <c r="A94" s="2"/>
      <c r="C94" s="6"/>
      <c r="D94" s="6"/>
      <c r="E94" s="11"/>
    </row>
    <row r="95" spans="1:5" x14ac:dyDescent="0.2">
      <c r="C95" s="6"/>
      <c r="D95" s="6"/>
      <c r="E95" s="6"/>
    </row>
    <row r="96" spans="1:5" ht="13.5" thickBot="1" x14ac:dyDescent="0.25">
      <c r="A96" s="2" t="s">
        <v>61</v>
      </c>
      <c r="B96" s="2"/>
      <c r="C96" s="6"/>
      <c r="D96" s="14"/>
      <c r="E96" s="9">
        <f>+E28+E78+E85+E93</f>
        <v>33262168.981025979</v>
      </c>
    </row>
    <row r="97" spans="1:5" ht="13.5" thickTop="1" x14ac:dyDescent="0.2"/>
    <row r="99" spans="1:5" x14ac:dyDescent="0.2">
      <c r="A99" s="15"/>
      <c r="D99" s="15"/>
      <c r="E99" s="15"/>
    </row>
    <row r="100" spans="1:5" x14ac:dyDescent="0.2">
      <c r="A100" s="16" t="s">
        <v>62</v>
      </c>
      <c r="D100" s="22" t="s">
        <v>63</v>
      </c>
      <c r="E100" s="22"/>
    </row>
    <row r="101" spans="1:5" x14ac:dyDescent="0.2">
      <c r="A101" s="17" t="s">
        <v>64</v>
      </c>
      <c r="D101" s="23" t="s">
        <v>65</v>
      </c>
      <c r="E101" s="23"/>
    </row>
    <row r="102" spans="1:5" x14ac:dyDescent="0.2">
      <c r="B102" s="18"/>
      <c r="C102" s="19"/>
    </row>
    <row r="103" spans="1:5" x14ac:dyDescent="0.2">
      <c r="B103" s="17" t="s">
        <v>66</v>
      </c>
      <c r="C103" s="17"/>
    </row>
    <row r="104" spans="1:5" x14ac:dyDescent="0.2">
      <c r="B104" s="17" t="s">
        <v>67</v>
      </c>
      <c r="C104" s="17"/>
    </row>
    <row r="106" spans="1:5" x14ac:dyDescent="0.2">
      <c r="A106" s="1" t="s">
        <v>68</v>
      </c>
    </row>
    <row r="107" spans="1:5" x14ac:dyDescent="0.2">
      <c r="A107" s="1" t="s">
        <v>69</v>
      </c>
    </row>
  </sheetData>
  <mergeCells count="6">
    <mergeCell ref="D101:E101"/>
    <mergeCell ref="A1:E1"/>
    <mergeCell ref="A2:E2"/>
    <mergeCell ref="A3:E3"/>
    <mergeCell ref="A4:E4"/>
    <mergeCell ref="D100:E100"/>
  </mergeCells>
  <pageMargins left="0.7" right="0.7" top="0.75" bottom="0.75" header="0.3" footer="0.3"/>
  <pageSetup scale="9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cp:lastPrinted>2023-03-13T13:58:25Z</cp:lastPrinted>
  <dcterms:created xsi:type="dcterms:W3CDTF">2023-03-10T16:11:22Z</dcterms:created>
  <dcterms:modified xsi:type="dcterms:W3CDTF">2023-03-13T13:58:49Z</dcterms:modified>
</cp:coreProperties>
</file>