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0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Hoja1!$A$1:$N$92</definedName>
  </definedNames>
  <calcPr calcId="152511" iterateDelta="1E-4"/>
</workbook>
</file>

<file path=xl/calcChain.xml><?xml version="1.0" encoding="utf-8"?>
<calcChain xmlns="http://schemas.openxmlformats.org/spreadsheetml/2006/main">
  <c r="K79" i="1" l="1"/>
  <c r="K75" i="1" s="1"/>
  <c r="K63" i="1"/>
  <c r="K53" i="1"/>
  <c r="K37" i="1"/>
  <c r="K27" i="1"/>
  <c r="K17" i="1"/>
  <c r="K11" i="1"/>
  <c r="K10" i="1" s="1"/>
  <c r="L79" i="1"/>
  <c r="L75" i="1"/>
  <c r="L63" i="1"/>
  <c r="L53" i="1"/>
  <c r="L37" i="1"/>
  <c r="L27" i="1"/>
  <c r="L17" i="1"/>
  <c r="L11" i="1"/>
  <c r="J11" i="1"/>
  <c r="K46" i="1" l="1"/>
  <c r="K84" i="1" l="1"/>
  <c r="J79" i="1"/>
  <c r="J75" i="1" s="1"/>
  <c r="J82" i="1"/>
  <c r="J71" i="1"/>
  <c r="J68" i="1"/>
  <c r="J63" i="1"/>
  <c r="J53" i="1"/>
  <c r="J46" i="1"/>
  <c r="J37" i="1"/>
  <c r="J27" i="1"/>
  <c r="J17" i="1"/>
  <c r="J10" i="1" l="1"/>
  <c r="J84" i="1" s="1"/>
  <c r="C10" i="1"/>
  <c r="H11" i="1" l="1"/>
  <c r="I10" i="1"/>
  <c r="I84" i="1"/>
  <c r="I63" i="1"/>
  <c r="I53" i="1"/>
  <c r="I37" i="1"/>
  <c r="I27" i="1"/>
  <c r="I17" i="1"/>
  <c r="I11" i="1"/>
  <c r="I82" i="1"/>
  <c r="I79" i="1"/>
  <c r="I75" i="1" s="1"/>
  <c r="I71" i="1"/>
  <c r="I68" i="1"/>
  <c r="I46" i="1"/>
  <c r="H82" i="1" l="1"/>
  <c r="H79" i="1"/>
  <c r="H75" i="1"/>
  <c r="H71" i="1"/>
  <c r="H68" i="1"/>
  <c r="H63" i="1"/>
  <c r="H53" i="1"/>
  <c r="H46" i="1"/>
  <c r="H37" i="1"/>
  <c r="H27" i="1"/>
  <c r="H17" i="1"/>
  <c r="H10" i="1" s="1"/>
  <c r="H84" i="1" l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27" i="1"/>
  <c r="C17" i="1"/>
  <c r="C11" i="1"/>
  <c r="D84" i="1" l="1"/>
  <c r="C84" i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76" i="1"/>
  <c r="B84" i="1" l="1"/>
  <c r="N75" i="1"/>
  <c r="N11" i="1" l="1"/>
  <c r="L10" i="1"/>
  <c r="N10" i="1"/>
  <c r="N84" i="1" s="1"/>
</calcChain>
</file>

<file path=xl/sharedStrings.xml><?xml version="1.0" encoding="utf-8"?>
<sst xmlns="http://schemas.openxmlformats.org/spreadsheetml/2006/main" count="104" uniqueCount="102">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</sst>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5</xdr:row>
      <xdr:rowOff>209550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798" y="108857"/>
          <a:ext cx="1289052" cy="116749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view="pageBreakPreview" topLeftCell="A37" zoomScale="60" zoomScaleNormal="80" workbookViewId="0">
      <selection activeCell="O36" sqref="O36"/>
    </sheetView>
  </sheetViews>
  <sheetFormatPr baseColWidth="10" defaultRowHeight="15" x14ac:dyDescent="0.25"/>
  <cols>
    <col min="1" max="1" width="71.85546875" customWidth="1"/>
    <col min="2" max="8" width="15.28515625" bestFit="1" customWidth="1"/>
    <col min="9" max="11" width="15.140625" bestFit="1" customWidth="1"/>
    <col min="12" max="12" width="15.28515625" bestFit="1" customWidth="1"/>
    <col min="13" max="13" width="10.140625" bestFit="1" customWidth="1"/>
    <col min="14" max="14" width="16.570312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8" x14ac:dyDescent="0.25">
      <c r="A5" s="3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" x14ac:dyDescent="0.2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228168294</v>
      </c>
      <c r="C10" s="27">
        <f>SUM(C11+C17+C27+C37+C46+C53+C63+C68+C71)</f>
        <v>270843357</v>
      </c>
      <c r="D10" s="27">
        <f t="shared" si="0"/>
        <v>274712087</v>
      </c>
      <c r="E10" s="27">
        <f t="shared" si="0"/>
        <v>299061377</v>
      </c>
      <c r="F10" s="27">
        <f t="shared" si="0"/>
        <v>377586426</v>
      </c>
      <c r="G10" s="27">
        <f t="shared" si="0"/>
        <v>425390596.11000001</v>
      </c>
      <c r="H10" s="27">
        <f>SUM(H11+H17+H27+H37+H46+H53+H63+H68+H71)</f>
        <v>212534434</v>
      </c>
      <c r="I10" s="27">
        <f>SUM(I11+I17+I27+I37+I46+I53+I63+I68+I71)</f>
        <v>325189143.57000005</v>
      </c>
      <c r="J10" s="27">
        <f>SUM(J11+J17+J27+J37+J46+J53+J63+J68+J71)</f>
        <v>234543366</v>
      </c>
      <c r="K10" s="27">
        <f>SUM(K11+K17+K27+K37+K46+K53+K63+K68+K71+K75)</f>
        <v>356937949.56999999</v>
      </c>
      <c r="L10" s="9">
        <f>+L11+L17+L27+L37+L46+L53+L63+L68+L71+L75</f>
        <v>531696276.83999997</v>
      </c>
      <c r="M10" s="9" t="s">
        <v>99</v>
      </c>
      <c r="N10" s="8">
        <f>SUM(B10:M10)</f>
        <v>3536663307.0900006</v>
      </c>
    </row>
    <row r="11" spans="1:14" x14ac:dyDescent="0.25">
      <c r="A11" s="10" t="s">
        <v>19</v>
      </c>
      <c r="B11" s="8">
        <f t="shared" ref="B11:G11" si="1">SUM(B12:B16)</f>
        <v>142347786</v>
      </c>
      <c r="C11" s="8">
        <f t="shared" si="1"/>
        <v>139342210</v>
      </c>
      <c r="D11" s="8">
        <f t="shared" si="1"/>
        <v>143781785</v>
      </c>
      <c r="E11" s="8">
        <f t="shared" si="1"/>
        <v>135139431</v>
      </c>
      <c r="F11" s="8">
        <f t="shared" si="1"/>
        <v>138606400</v>
      </c>
      <c r="G11" s="8">
        <f t="shared" si="1"/>
        <v>264708440</v>
      </c>
      <c r="H11" s="8">
        <f>SUM(H12:H16)</f>
        <v>130432615</v>
      </c>
      <c r="I11" s="8">
        <f>SUM(I12:I16)</f>
        <v>136246179</v>
      </c>
      <c r="J11" s="8">
        <f>SUM(J12:J16)</f>
        <v>136317968</v>
      </c>
      <c r="K11" s="8">
        <f>SUM(K12:K16)</f>
        <v>128958684</v>
      </c>
      <c r="L11" s="8">
        <f t="shared" ref="L11" si="2">SUM(L12:L16)</f>
        <v>128527351</v>
      </c>
      <c r="M11" s="9"/>
      <c r="N11" s="8">
        <f>SUM(B11:M11)</f>
        <v>1624408849</v>
      </c>
    </row>
    <row r="12" spans="1:14" x14ac:dyDescent="0.25">
      <c r="A12" s="11" t="s">
        <v>20</v>
      </c>
      <c r="B12" s="26">
        <v>119080898</v>
      </c>
      <c r="C12" s="26">
        <v>117929798</v>
      </c>
      <c r="D12" s="26">
        <v>122513187</v>
      </c>
      <c r="E12" s="26">
        <v>115223032</v>
      </c>
      <c r="F12" s="26">
        <v>118711088</v>
      </c>
      <c r="G12" s="26">
        <v>222277369</v>
      </c>
      <c r="H12" s="26">
        <v>110812634</v>
      </c>
      <c r="I12" s="26">
        <v>115092932</v>
      </c>
      <c r="J12" s="26">
        <v>114090038</v>
      </c>
      <c r="K12" s="1">
        <v>108142939</v>
      </c>
      <c r="L12" s="9">
        <v>106810355</v>
      </c>
      <c r="M12" s="1"/>
      <c r="N12" s="8">
        <f>SUM(B12:M12)</f>
        <v>1370684270</v>
      </c>
    </row>
    <row r="13" spans="1:14" x14ac:dyDescent="0.25">
      <c r="A13" s="11" t="s">
        <v>21</v>
      </c>
      <c r="B13" s="26">
        <v>7720572</v>
      </c>
      <c r="C13" s="26">
        <v>6578596</v>
      </c>
      <c r="D13" s="26">
        <v>5945182</v>
      </c>
      <c r="E13" s="26">
        <v>4610690</v>
      </c>
      <c r="F13" s="26">
        <v>4709473</v>
      </c>
      <c r="G13" s="26">
        <v>10596681</v>
      </c>
      <c r="H13" s="26">
        <v>4254881</v>
      </c>
      <c r="I13" s="26">
        <v>5663204</v>
      </c>
      <c r="J13" s="26">
        <v>6572339</v>
      </c>
      <c r="K13" s="1">
        <v>5647130</v>
      </c>
      <c r="L13" s="26">
        <v>6632309</v>
      </c>
      <c r="M13" s="1"/>
      <c r="N13" s="8">
        <f t="shared" ref="N13:N76" si="3">SUM(B13:M13)</f>
        <v>68931057</v>
      </c>
    </row>
    <row r="14" spans="1:14" x14ac:dyDescent="0.25">
      <c r="A14" s="11" t="s">
        <v>22</v>
      </c>
      <c r="B14" s="26">
        <v>1370332</v>
      </c>
      <c r="C14" s="26">
        <v>782340</v>
      </c>
      <c r="D14" s="26">
        <v>782108</v>
      </c>
      <c r="E14" s="26">
        <v>812500</v>
      </c>
      <c r="F14" s="26">
        <v>673333</v>
      </c>
      <c r="G14" s="26">
        <v>2839112</v>
      </c>
      <c r="H14" s="26">
        <v>852758</v>
      </c>
      <c r="I14" s="26">
        <v>980667</v>
      </c>
      <c r="J14" s="26">
        <v>1174123</v>
      </c>
      <c r="K14" s="1">
        <v>690039</v>
      </c>
      <c r="L14" s="26">
        <v>675424</v>
      </c>
      <c r="M14" s="1"/>
      <c r="N14" s="8">
        <f t="shared" si="3"/>
        <v>11632736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26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1">
        <v>0</v>
      </c>
      <c r="L15" s="9">
        <v>0</v>
      </c>
      <c r="M15" s="1"/>
      <c r="N15" s="8">
        <f t="shared" si="3"/>
        <v>0</v>
      </c>
    </row>
    <row r="16" spans="1:14" x14ac:dyDescent="0.25">
      <c r="A16" s="11" t="s">
        <v>24</v>
      </c>
      <c r="B16" s="26">
        <v>14175984</v>
      </c>
      <c r="C16" s="26">
        <v>14051476</v>
      </c>
      <c r="D16" s="26">
        <v>14541308</v>
      </c>
      <c r="E16" s="26">
        <v>14493209</v>
      </c>
      <c r="F16" s="26">
        <v>14512506</v>
      </c>
      <c r="G16" s="26">
        <v>28995278</v>
      </c>
      <c r="H16" s="26">
        <v>14512342</v>
      </c>
      <c r="I16" s="26">
        <v>14509376</v>
      </c>
      <c r="J16" s="26">
        <v>14481468</v>
      </c>
      <c r="K16" s="1">
        <v>14478576</v>
      </c>
      <c r="L16" s="26">
        <v>14409263</v>
      </c>
      <c r="M16" s="1"/>
      <c r="N16" s="8">
        <f t="shared" si="3"/>
        <v>173160786</v>
      </c>
    </row>
    <row r="17" spans="1:14" x14ac:dyDescent="0.25">
      <c r="A17" s="10" t="s">
        <v>25</v>
      </c>
      <c r="B17" s="8">
        <f t="shared" ref="B17:H17" si="4">SUM(B18:B26)</f>
        <v>78809630</v>
      </c>
      <c r="C17" s="8">
        <f t="shared" si="4"/>
        <v>85290683</v>
      </c>
      <c r="D17" s="8">
        <f t="shared" si="4"/>
        <v>76695550</v>
      </c>
      <c r="E17" s="8">
        <f t="shared" si="4"/>
        <v>110892945</v>
      </c>
      <c r="F17" s="8">
        <f t="shared" si="4"/>
        <v>137748305</v>
      </c>
      <c r="G17" s="8">
        <f t="shared" si="4"/>
        <v>76723395.640000001</v>
      </c>
      <c r="H17" s="8">
        <f t="shared" si="4"/>
        <v>31859420</v>
      </c>
      <c r="I17" s="8">
        <f>SUM(I18:I26)</f>
        <v>68919385.170000017</v>
      </c>
      <c r="J17" s="8">
        <f>SUM(J18:J26)</f>
        <v>71234919</v>
      </c>
      <c r="K17" s="8">
        <f>SUM(K18:K26)</f>
        <v>86194050.12000002</v>
      </c>
      <c r="L17" s="8">
        <f t="shared" ref="L17" si="5">SUM(L18:L26)</f>
        <v>103975930.74000001</v>
      </c>
      <c r="M17" s="8"/>
      <c r="N17" s="8">
        <f t="shared" si="3"/>
        <v>928344213.66999996</v>
      </c>
    </row>
    <row r="18" spans="1:14" x14ac:dyDescent="0.25">
      <c r="A18" s="11" t="s">
        <v>26</v>
      </c>
      <c r="B18" s="26">
        <v>70971763</v>
      </c>
      <c r="C18" s="26">
        <v>69971803</v>
      </c>
      <c r="D18" s="26">
        <v>61148713</v>
      </c>
      <c r="E18" s="26">
        <v>73554654</v>
      </c>
      <c r="F18" s="26">
        <v>112793052</v>
      </c>
      <c r="G18" s="26">
        <v>52852012.759999998</v>
      </c>
      <c r="H18" s="26">
        <v>1378611</v>
      </c>
      <c r="I18" s="26">
        <v>49702511.020000003</v>
      </c>
      <c r="J18" s="26">
        <v>53745721</v>
      </c>
      <c r="K18" s="26">
        <v>65015177.119999997</v>
      </c>
      <c r="L18" s="26">
        <v>78323278.519999996</v>
      </c>
      <c r="M18" s="1"/>
      <c r="N18" s="8">
        <f t="shared" si="3"/>
        <v>689457296.41999996</v>
      </c>
    </row>
    <row r="19" spans="1:14" x14ac:dyDescent="0.25">
      <c r="A19" s="11" t="s">
        <v>27</v>
      </c>
      <c r="B19" s="26">
        <v>953668</v>
      </c>
      <c r="C19" s="26">
        <v>134715</v>
      </c>
      <c r="D19" s="26">
        <v>4174939</v>
      </c>
      <c r="E19" s="26">
        <v>821500</v>
      </c>
      <c r="F19" s="26">
        <v>1049761</v>
      </c>
      <c r="G19" s="26">
        <v>1209025</v>
      </c>
      <c r="H19" s="26">
        <v>308151</v>
      </c>
      <c r="I19" s="26">
        <v>95300</v>
      </c>
      <c r="J19" s="26">
        <v>446780</v>
      </c>
      <c r="K19" s="26">
        <v>1863662</v>
      </c>
      <c r="L19" s="26">
        <v>5799652</v>
      </c>
      <c r="M19" s="1"/>
      <c r="N19" s="8">
        <f t="shared" si="3"/>
        <v>16857153</v>
      </c>
    </row>
    <row r="20" spans="1:14" x14ac:dyDescent="0.25">
      <c r="A20" s="11" t="s">
        <v>28</v>
      </c>
      <c r="B20" s="26">
        <v>41351</v>
      </c>
      <c r="C20" s="26">
        <v>25635</v>
      </c>
      <c r="D20" s="26">
        <v>534172</v>
      </c>
      <c r="E20" s="26">
        <v>62358</v>
      </c>
      <c r="F20" s="26">
        <v>98751</v>
      </c>
      <c r="G20" s="26">
        <v>33500</v>
      </c>
      <c r="H20" s="26">
        <v>160158</v>
      </c>
      <c r="I20" s="26">
        <v>46000</v>
      </c>
      <c r="J20" s="26">
        <v>2565</v>
      </c>
      <c r="K20" s="1">
        <v>295754</v>
      </c>
      <c r="L20" s="26">
        <v>304020</v>
      </c>
      <c r="M20" s="1"/>
      <c r="N20" s="8">
        <f t="shared" si="3"/>
        <v>1604264</v>
      </c>
    </row>
    <row r="21" spans="1:14" x14ac:dyDescent="0.25">
      <c r="A21" s="11" t="s">
        <v>29</v>
      </c>
      <c r="B21" s="26">
        <v>7613</v>
      </c>
      <c r="C21" s="26">
        <v>1260</v>
      </c>
      <c r="D21" s="26">
        <v>2660</v>
      </c>
      <c r="E21" s="26">
        <v>7725341</v>
      </c>
      <c r="F21" s="26">
        <v>1020</v>
      </c>
      <c r="G21" s="26">
        <v>7040</v>
      </c>
      <c r="H21" s="26">
        <v>171226</v>
      </c>
      <c r="I21" s="26">
        <v>4041274</v>
      </c>
      <c r="J21" s="26">
        <v>3867680</v>
      </c>
      <c r="K21" s="26">
        <v>628996.25</v>
      </c>
      <c r="L21" s="26">
        <v>4402230</v>
      </c>
      <c r="M21" s="1"/>
      <c r="N21" s="8">
        <f t="shared" si="3"/>
        <v>20856340.25</v>
      </c>
    </row>
    <row r="22" spans="1:14" x14ac:dyDescent="0.25">
      <c r="A22" s="11" t="s">
        <v>30</v>
      </c>
      <c r="B22" s="26">
        <v>2161021</v>
      </c>
      <c r="C22" s="26">
        <v>7915153</v>
      </c>
      <c r="D22" s="26">
        <v>2613727</v>
      </c>
      <c r="E22" s="26">
        <v>20651429</v>
      </c>
      <c r="F22" s="26">
        <v>12327038</v>
      </c>
      <c r="G22" s="26">
        <v>11708699.640000001</v>
      </c>
      <c r="H22" s="26">
        <v>23596315</v>
      </c>
      <c r="I22" s="26">
        <v>2217430</v>
      </c>
      <c r="J22" s="26">
        <v>4590889</v>
      </c>
      <c r="K22" s="26">
        <v>8335605.3700000001</v>
      </c>
      <c r="L22" s="26">
        <v>4952563</v>
      </c>
      <c r="M22" s="1"/>
      <c r="N22" s="8">
        <f t="shared" si="3"/>
        <v>101069870.01000001</v>
      </c>
    </row>
    <row r="23" spans="1:14" x14ac:dyDescent="0.25">
      <c r="A23" s="11" t="s">
        <v>31</v>
      </c>
      <c r="B23" s="12">
        <v>0</v>
      </c>
      <c r="C23" s="12">
        <v>0</v>
      </c>
      <c r="D23" s="26">
        <v>90000</v>
      </c>
      <c r="E23" s="26">
        <v>268689</v>
      </c>
      <c r="F23" s="26">
        <v>868622</v>
      </c>
      <c r="G23" s="26">
        <v>30000</v>
      </c>
      <c r="H23" s="26">
        <v>625597</v>
      </c>
      <c r="I23" s="26">
        <v>33836</v>
      </c>
      <c r="J23" s="26">
        <v>90000</v>
      </c>
      <c r="K23" s="26">
        <v>3150578.87</v>
      </c>
      <c r="L23" s="1">
        <v>2171756.5099999998</v>
      </c>
      <c r="M23" s="1"/>
      <c r="N23" s="8">
        <f t="shared" si="3"/>
        <v>7329079.3799999999</v>
      </c>
    </row>
    <row r="24" spans="1:14" ht="30" x14ac:dyDescent="0.25">
      <c r="A24" s="15" t="s">
        <v>32</v>
      </c>
      <c r="B24" s="26">
        <v>375242</v>
      </c>
      <c r="C24" s="26">
        <v>226555</v>
      </c>
      <c r="D24" s="26">
        <v>238177</v>
      </c>
      <c r="E24" s="26">
        <v>1081340</v>
      </c>
      <c r="F24" s="26">
        <v>2080452</v>
      </c>
      <c r="G24" s="26">
        <v>1635877.22</v>
      </c>
      <c r="H24" s="26">
        <v>477160</v>
      </c>
      <c r="I24" s="26">
        <v>1534408</v>
      </c>
      <c r="J24" s="26">
        <v>32825</v>
      </c>
      <c r="K24" s="26">
        <v>289734.81</v>
      </c>
      <c r="L24" s="1">
        <v>1201838.1499999999</v>
      </c>
      <c r="M24" s="1"/>
      <c r="N24" s="8">
        <f t="shared" si="3"/>
        <v>9173609.1799999997</v>
      </c>
    </row>
    <row r="25" spans="1:14" x14ac:dyDescent="0.25">
      <c r="A25" s="11" t="s">
        <v>33</v>
      </c>
      <c r="B25" s="26">
        <v>3961226</v>
      </c>
      <c r="C25" s="26">
        <v>6946716</v>
      </c>
      <c r="D25" s="26">
        <v>7739575</v>
      </c>
      <c r="E25" s="26">
        <v>6474731</v>
      </c>
      <c r="F25" s="26">
        <v>8393772</v>
      </c>
      <c r="G25" s="26">
        <v>8303153.0199999996</v>
      </c>
      <c r="H25" s="26">
        <v>5032335</v>
      </c>
      <c r="I25" s="26">
        <v>10755225.75</v>
      </c>
      <c r="J25" s="26">
        <v>5265784</v>
      </c>
      <c r="K25" s="1">
        <v>5987533.7000000002</v>
      </c>
      <c r="L25" s="1">
        <v>6746288.5599999996</v>
      </c>
      <c r="M25" s="1"/>
      <c r="N25" s="8">
        <f t="shared" si="3"/>
        <v>75606340.030000001</v>
      </c>
    </row>
    <row r="26" spans="1:14" x14ac:dyDescent="0.25">
      <c r="A26" s="11" t="s">
        <v>34</v>
      </c>
      <c r="B26" s="26">
        <v>337746</v>
      </c>
      <c r="C26" s="26">
        <v>68846</v>
      </c>
      <c r="D26" s="26">
        <v>153587</v>
      </c>
      <c r="E26" s="26">
        <v>252903</v>
      </c>
      <c r="F26" s="26">
        <v>135837</v>
      </c>
      <c r="G26" s="26">
        <v>944088</v>
      </c>
      <c r="H26" s="26">
        <v>109867</v>
      </c>
      <c r="I26" s="26">
        <v>493400.4</v>
      </c>
      <c r="J26" s="26">
        <v>3192675</v>
      </c>
      <c r="K26" s="1">
        <v>627008</v>
      </c>
      <c r="L26" s="1">
        <v>74304</v>
      </c>
      <c r="M26" s="1"/>
      <c r="N26" s="8">
        <f t="shared" si="3"/>
        <v>6390261.4000000004</v>
      </c>
    </row>
    <row r="27" spans="1:14" x14ac:dyDescent="0.25">
      <c r="A27" s="10" t="s">
        <v>35</v>
      </c>
      <c r="B27" s="8">
        <f t="shared" ref="B27:H27" si="6">SUM(B28:B36)</f>
        <v>3743154</v>
      </c>
      <c r="C27" s="8">
        <f t="shared" si="6"/>
        <v>4276409</v>
      </c>
      <c r="D27" s="8">
        <f t="shared" si="6"/>
        <v>29008686</v>
      </c>
      <c r="E27" s="8">
        <f t="shared" si="6"/>
        <v>15793177</v>
      </c>
      <c r="F27" s="8">
        <f t="shared" si="6"/>
        <v>24146554</v>
      </c>
      <c r="G27" s="8">
        <f t="shared" si="6"/>
        <v>23352363.850000001</v>
      </c>
      <c r="H27" s="8">
        <f t="shared" si="6"/>
        <v>17327245</v>
      </c>
      <c r="I27" s="8">
        <f>SUM(I28:I36)</f>
        <v>24835173.020000003</v>
      </c>
      <c r="J27" s="8">
        <f>SUM(J28:J36)</f>
        <v>16335528</v>
      </c>
      <c r="K27" s="8">
        <f>SUM(K28:K36)</f>
        <v>14017099.07</v>
      </c>
      <c r="L27" s="8">
        <f t="shared" ref="L27" si="7">SUM(L28:L36)</f>
        <v>6874757.4699999997</v>
      </c>
      <c r="M27" s="8"/>
      <c r="N27" s="8">
        <f t="shared" si="3"/>
        <v>179710146.41</v>
      </c>
    </row>
    <row r="28" spans="1:14" x14ac:dyDescent="0.25">
      <c r="A28" s="11" t="s">
        <v>36</v>
      </c>
      <c r="B28" s="12">
        <v>0</v>
      </c>
      <c r="C28" s="26">
        <v>26176</v>
      </c>
      <c r="D28" s="26">
        <v>23451</v>
      </c>
      <c r="E28" s="26">
        <v>390441</v>
      </c>
      <c r="F28" s="26">
        <v>4422</v>
      </c>
      <c r="G28" s="26">
        <v>84986</v>
      </c>
      <c r="H28" s="26">
        <v>35245</v>
      </c>
      <c r="I28" s="26">
        <v>5703</v>
      </c>
      <c r="J28" s="26">
        <v>19815</v>
      </c>
      <c r="K28" s="26">
        <v>17367.080000000002</v>
      </c>
      <c r="L28" s="1">
        <v>27123</v>
      </c>
      <c r="M28" s="1"/>
      <c r="N28" s="8">
        <f t="shared" si="3"/>
        <v>634729.07999999996</v>
      </c>
    </row>
    <row r="29" spans="1:14" x14ac:dyDescent="0.25">
      <c r="A29" s="11" t="s">
        <v>37</v>
      </c>
      <c r="B29" s="26">
        <v>2862</v>
      </c>
      <c r="C29" s="26">
        <v>1110</v>
      </c>
      <c r="D29" s="26">
        <v>196205</v>
      </c>
      <c r="E29" s="26">
        <v>128365</v>
      </c>
      <c r="F29" s="26">
        <v>315414</v>
      </c>
      <c r="G29" s="26">
        <v>360285.45</v>
      </c>
      <c r="H29" s="26">
        <v>1991</v>
      </c>
      <c r="I29" s="26">
        <v>0</v>
      </c>
      <c r="J29" s="26">
        <v>83780</v>
      </c>
      <c r="K29" s="1">
        <v>954</v>
      </c>
      <c r="L29" s="1">
        <v>360</v>
      </c>
      <c r="M29" s="1"/>
      <c r="N29" s="8">
        <f t="shared" si="3"/>
        <v>1091326.45</v>
      </c>
    </row>
    <row r="30" spans="1:14" x14ac:dyDescent="0.25">
      <c r="A30" s="11" t="s">
        <v>38</v>
      </c>
      <c r="B30" s="26">
        <v>137636</v>
      </c>
      <c r="C30" s="26">
        <v>16187</v>
      </c>
      <c r="D30" s="26">
        <v>166421</v>
      </c>
      <c r="E30" s="26">
        <v>14792</v>
      </c>
      <c r="F30" s="26">
        <v>409877</v>
      </c>
      <c r="G30" s="26">
        <v>319031.8</v>
      </c>
      <c r="H30" s="26">
        <v>1238216</v>
      </c>
      <c r="I30" s="26">
        <v>513842.51</v>
      </c>
      <c r="J30" s="26">
        <v>37103</v>
      </c>
      <c r="K30" s="26">
        <v>396390.95</v>
      </c>
      <c r="L30" s="1">
        <v>107404</v>
      </c>
      <c r="M30" s="1"/>
      <c r="N30" s="8">
        <f t="shared" si="3"/>
        <v>3356901.26</v>
      </c>
    </row>
    <row r="31" spans="1:14" x14ac:dyDescent="0.25">
      <c r="A31" s="11" t="s">
        <v>39</v>
      </c>
      <c r="B31" s="12">
        <v>0</v>
      </c>
      <c r="C31" s="14">
        <v>0</v>
      </c>
      <c r="D31" s="26">
        <v>0</v>
      </c>
      <c r="E31" s="26">
        <v>0</v>
      </c>
      <c r="F31" s="26">
        <v>0</v>
      </c>
      <c r="G31" s="26">
        <v>0</v>
      </c>
      <c r="H31" s="26">
        <v>3764</v>
      </c>
      <c r="I31" s="26">
        <v>0</v>
      </c>
      <c r="J31" s="1">
        <v>0</v>
      </c>
      <c r="K31" s="1">
        <v>0</v>
      </c>
      <c r="L31" s="1">
        <v>0</v>
      </c>
      <c r="M31" s="1"/>
      <c r="N31" s="8">
        <f t="shared" si="3"/>
        <v>3764</v>
      </c>
    </row>
    <row r="32" spans="1:14" x14ac:dyDescent="0.25">
      <c r="A32" s="11" t="s">
        <v>40</v>
      </c>
      <c r="B32" s="26">
        <v>8629</v>
      </c>
      <c r="C32" s="26">
        <v>2517</v>
      </c>
      <c r="D32" s="26">
        <v>5771</v>
      </c>
      <c r="E32" s="26">
        <v>83653</v>
      </c>
      <c r="F32" s="26">
        <v>797182</v>
      </c>
      <c r="G32" s="26">
        <v>4824789.24</v>
      </c>
      <c r="H32" s="26">
        <v>688741</v>
      </c>
      <c r="I32" s="26">
        <v>1763660.55</v>
      </c>
      <c r="J32" s="26">
        <v>2359</v>
      </c>
      <c r="K32" s="26">
        <v>79799</v>
      </c>
      <c r="L32" s="1">
        <v>295</v>
      </c>
      <c r="M32" s="1"/>
      <c r="N32" s="8">
        <f t="shared" si="3"/>
        <v>8257395.79</v>
      </c>
    </row>
    <row r="33" spans="1:14" x14ac:dyDescent="0.25">
      <c r="A33" s="11" t="s">
        <v>41</v>
      </c>
      <c r="B33" s="26">
        <v>37013</v>
      </c>
      <c r="C33" s="26">
        <v>79157</v>
      </c>
      <c r="D33" s="26">
        <v>2697279</v>
      </c>
      <c r="E33" s="26">
        <v>3544049</v>
      </c>
      <c r="F33" s="26">
        <v>11362876</v>
      </c>
      <c r="G33" s="26">
        <v>3363872.5</v>
      </c>
      <c r="H33" s="26">
        <v>377221</v>
      </c>
      <c r="I33" s="26">
        <v>3457096</v>
      </c>
      <c r="J33" s="26">
        <v>29457</v>
      </c>
      <c r="K33" s="26">
        <v>1878327.88</v>
      </c>
      <c r="L33" s="1">
        <v>1693170.32</v>
      </c>
      <c r="M33" s="1"/>
      <c r="N33" s="8">
        <f t="shared" si="3"/>
        <v>28519518.699999999</v>
      </c>
    </row>
    <row r="34" spans="1:14" x14ac:dyDescent="0.25">
      <c r="A34" s="11" t="s">
        <v>42</v>
      </c>
      <c r="B34" s="26">
        <v>3424803</v>
      </c>
      <c r="C34" s="26">
        <v>3884491</v>
      </c>
      <c r="D34" s="26">
        <v>25800787</v>
      </c>
      <c r="E34" s="26">
        <v>8963802</v>
      </c>
      <c r="F34" s="26">
        <v>8420464</v>
      </c>
      <c r="G34" s="26">
        <v>10984647.08</v>
      </c>
      <c r="H34" s="26">
        <v>13071129</v>
      </c>
      <c r="I34" s="26">
        <v>16009965.18</v>
      </c>
      <c r="J34" s="26">
        <v>15948594</v>
      </c>
      <c r="K34" s="26">
        <v>11048751.220000001</v>
      </c>
      <c r="L34" s="1">
        <v>4869807.97</v>
      </c>
      <c r="M34" s="1"/>
      <c r="N34" s="8">
        <f t="shared" si="3"/>
        <v>122427241.44999999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1">
        <v>0</v>
      </c>
      <c r="L35" s="1">
        <v>0</v>
      </c>
      <c r="M35" s="1"/>
      <c r="N35" s="8">
        <f t="shared" si="3"/>
        <v>0</v>
      </c>
    </row>
    <row r="36" spans="1:14" x14ac:dyDescent="0.25">
      <c r="A36" s="11" t="s">
        <v>43</v>
      </c>
      <c r="B36" s="26">
        <v>132211</v>
      </c>
      <c r="C36" s="26">
        <v>266771</v>
      </c>
      <c r="D36" s="26">
        <v>118772</v>
      </c>
      <c r="E36" s="26">
        <v>2668075</v>
      </c>
      <c r="F36" s="26">
        <v>2836319</v>
      </c>
      <c r="G36" s="26">
        <v>3414751.78</v>
      </c>
      <c r="H36" s="26">
        <v>1910938</v>
      </c>
      <c r="I36" s="26">
        <v>3084905.78</v>
      </c>
      <c r="J36" s="26">
        <v>214420</v>
      </c>
      <c r="K36" s="26">
        <v>595508.93999999994</v>
      </c>
      <c r="L36" s="1">
        <v>176597.18</v>
      </c>
      <c r="M36" s="1"/>
      <c r="N36" s="8">
        <f t="shared" si="3"/>
        <v>15419269.679999998</v>
      </c>
    </row>
    <row r="37" spans="1:14" x14ac:dyDescent="0.25">
      <c r="A37" s="10" t="s">
        <v>44</v>
      </c>
      <c r="B37" s="8">
        <f t="shared" ref="B37:H37" si="8">SUM(B38:B45)</f>
        <v>1930468</v>
      </c>
      <c r="C37" s="8">
        <f t="shared" si="8"/>
        <v>1967262</v>
      </c>
      <c r="D37" s="8">
        <f t="shared" si="8"/>
        <v>1896328</v>
      </c>
      <c r="E37" s="8">
        <f t="shared" si="8"/>
        <v>3417991</v>
      </c>
      <c r="F37" s="8">
        <f t="shared" si="8"/>
        <v>2001673</v>
      </c>
      <c r="G37" s="8">
        <f t="shared" si="8"/>
        <v>3840306</v>
      </c>
      <c r="H37" s="8">
        <f t="shared" si="8"/>
        <v>1920532</v>
      </c>
      <c r="I37" s="8">
        <f>SUM(I38:I45)</f>
        <v>1869961</v>
      </c>
      <c r="J37" s="8">
        <f>SUM(J38:J45)</f>
        <v>1963921</v>
      </c>
      <c r="K37" s="8">
        <f>SUM(K38:K45)</f>
        <v>2023528</v>
      </c>
      <c r="L37" s="8">
        <f t="shared" ref="L37" si="9">SUM(L38:L45)</f>
        <v>3239209</v>
      </c>
      <c r="M37" s="8"/>
      <c r="N37" s="8">
        <f t="shared" si="3"/>
        <v>26071179</v>
      </c>
    </row>
    <row r="38" spans="1:14" x14ac:dyDescent="0.25">
      <c r="A38" s="11" t="s">
        <v>45</v>
      </c>
      <c r="B38" s="26">
        <v>1930468</v>
      </c>
      <c r="C38" s="26">
        <v>1967262</v>
      </c>
      <c r="D38" s="26">
        <v>1896328</v>
      </c>
      <c r="E38" s="26">
        <v>3417991</v>
      </c>
      <c r="F38" s="26">
        <v>2001673</v>
      </c>
      <c r="G38" s="26">
        <v>3840306</v>
      </c>
      <c r="H38" s="26">
        <v>1920532</v>
      </c>
      <c r="I38" s="26">
        <v>1869961</v>
      </c>
      <c r="J38" s="26">
        <v>1963921</v>
      </c>
      <c r="K38" s="1">
        <v>2023528</v>
      </c>
      <c r="L38" s="1">
        <v>3239209</v>
      </c>
      <c r="M38" s="1"/>
      <c r="N38" s="8">
        <f t="shared" si="3"/>
        <v>26071179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">
        <v>0</v>
      </c>
      <c r="M39" s="1"/>
      <c r="N39" s="8">
        <f t="shared" si="3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">
        <v>0</v>
      </c>
      <c r="M40" s="1"/>
      <c r="N40" s="8">
        <f t="shared" si="3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">
        <v>0</v>
      </c>
      <c r="M41" s="1"/>
      <c r="N41" s="8">
        <f t="shared" si="3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">
        <v>0</v>
      </c>
      <c r="M42" s="1"/>
      <c r="N42" s="8">
        <f t="shared" si="3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">
        <v>0</v>
      </c>
      <c r="M43" s="1"/>
      <c r="N43" s="8">
        <f t="shared" si="3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">
        <v>0</v>
      </c>
      <c r="M44" s="1"/>
      <c r="N44" s="8">
        <f t="shared" si="3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">
        <v>0</v>
      </c>
      <c r="M45" s="1"/>
      <c r="N45" s="8">
        <f t="shared" si="3"/>
        <v>0</v>
      </c>
    </row>
    <row r="46" spans="1:14" x14ac:dyDescent="0.25">
      <c r="A46" s="10" t="s">
        <v>53</v>
      </c>
      <c r="B46" s="8">
        <f t="shared" ref="B46:H46" si="10">SUM(B47:B52)</f>
        <v>0</v>
      </c>
      <c r="C46" s="8">
        <f t="shared" si="10"/>
        <v>0</v>
      </c>
      <c r="D46" s="8">
        <f t="shared" si="10"/>
        <v>0</v>
      </c>
      <c r="E46" s="8">
        <f t="shared" si="10"/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ref="I46:J46" si="11">SUM(I47:I52)</f>
        <v>0</v>
      </c>
      <c r="J46" s="8">
        <f t="shared" si="11"/>
        <v>0</v>
      </c>
      <c r="K46" s="8">
        <f t="shared" ref="K46" si="12">SUM(K47:K52)</f>
        <v>0</v>
      </c>
      <c r="L46" s="8"/>
      <c r="M46" s="8"/>
      <c r="N46" s="8">
        <f t="shared" si="3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">
        <v>0</v>
      </c>
      <c r="M47" s="1"/>
      <c r="N47" s="8">
        <f t="shared" si="3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">
        <v>0</v>
      </c>
      <c r="M48" s="1"/>
      <c r="N48" s="8">
        <f t="shared" si="3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">
        <v>0</v>
      </c>
      <c r="M49" s="1"/>
      <c r="N49" s="8">
        <f t="shared" si="3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">
        <v>0</v>
      </c>
      <c r="M50" s="1"/>
      <c r="N50" s="8">
        <f t="shared" si="3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">
        <v>0</v>
      </c>
      <c r="M51" s="1"/>
      <c r="N51" s="8">
        <f t="shared" si="3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">
        <v>0</v>
      </c>
      <c r="M52" s="1"/>
      <c r="N52" s="8">
        <f t="shared" si="3"/>
        <v>0</v>
      </c>
    </row>
    <row r="53" spans="1:14" x14ac:dyDescent="0.25">
      <c r="A53" s="10" t="s">
        <v>60</v>
      </c>
      <c r="B53" s="8">
        <f t="shared" ref="B53:H53" si="13">SUM(B54:B62)</f>
        <v>0</v>
      </c>
      <c r="C53" s="8">
        <f t="shared" si="13"/>
        <v>11387</v>
      </c>
      <c r="D53" s="8">
        <f t="shared" si="13"/>
        <v>1859320</v>
      </c>
      <c r="E53" s="8">
        <f t="shared" si="13"/>
        <v>408846</v>
      </c>
      <c r="F53" s="8">
        <f t="shared" si="13"/>
        <v>5901448</v>
      </c>
      <c r="G53" s="8">
        <f t="shared" si="13"/>
        <v>1788759.46</v>
      </c>
      <c r="H53" s="8">
        <f t="shared" si="13"/>
        <v>5787534</v>
      </c>
      <c r="I53" s="8">
        <f>SUM(I54:I62)</f>
        <v>3199217.87</v>
      </c>
      <c r="J53" s="8">
        <f>SUM(J54:J62)</f>
        <v>499284</v>
      </c>
      <c r="K53" s="8">
        <f>SUM(K54:K62)</f>
        <v>8112251.9100000001</v>
      </c>
      <c r="L53" s="8">
        <f>SUM(L54:L62)</f>
        <v>1129024.67</v>
      </c>
      <c r="M53" s="8"/>
      <c r="N53" s="8">
        <f t="shared" si="3"/>
        <v>28697072.910000004</v>
      </c>
    </row>
    <row r="54" spans="1:14" x14ac:dyDescent="0.25">
      <c r="A54" s="11" t="s">
        <v>61</v>
      </c>
      <c r="B54" s="12">
        <v>0</v>
      </c>
      <c r="C54" s="14">
        <v>0</v>
      </c>
      <c r="D54" s="14">
        <v>141693</v>
      </c>
      <c r="E54" s="14">
        <v>2958</v>
      </c>
      <c r="F54" s="14">
        <v>239464</v>
      </c>
      <c r="G54" s="14">
        <v>222562.32</v>
      </c>
      <c r="H54" s="26">
        <v>3492944</v>
      </c>
      <c r="I54" s="26">
        <v>134125.35999999999</v>
      </c>
      <c r="J54" s="26">
        <v>119591</v>
      </c>
      <c r="K54" s="26">
        <v>380887.48</v>
      </c>
      <c r="L54" s="1">
        <v>0</v>
      </c>
      <c r="M54" s="1"/>
      <c r="N54" s="8">
        <f t="shared" si="3"/>
        <v>4734225.16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>
        <v>0</v>
      </c>
      <c r="F55" s="14">
        <v>12307</v>
      </c>
      <c r="G55" s="14">
        <v>0</v>
      </c>
      <c r="H55" s="26">
        <v>63897</v>
      </c>
      <c r="I55" s="13">
        <v>0</v>
      </c>
      <c r="J55" s="1">
        <v>0</v>
      </c>
      <c r="K55" s="26">
        <v>29011.19</v>
      </c>
      <c r="L55" s="1"/>
      <c r="M55" s="1"/>
      <c r="N55" s="8">
        <f t="shared" si="3"/>
        <v>116602.19</v>
      </c>
    </row>
    <row r="56" spans="1:14" x14ac:dyDescent="0.25">
      <c r="A56" s="11" t="s">
        <v>63</v>
      </c>
      <c r="B56" s="12">
        <v>0</v>
      </c>
      <c r="C56" s="26">
        <v>0</v>
      </c>
      <c r="D56" s="12">
        <v>0</v>
      </c>
      <c r="E56" s="12">
        <v>0</v>
      </c>
      <c r="F56" s="14">
        <v>138214</v>
      </c>
      <c r="G56" s="14">
        <v>93658.97</v>
      </c>
      <c r="H56" s="26">
        <v>1235424</v>
      </c>
      <c r="I56" s="26">
        <v>496659.51</v>
      </c>
      <c r="J56" s="26">
        <v>2683</v>
      </c>
      <c r="K56" s="26">
        <v>1471449.02</v>
      </c>
      <c r="L56" s="1">
        <v>365729.67</v>
      </c>
      <c r="M56" s="1"/>
      <c r="N56" s="8">
        <f t="shared" si="3"/>
        <v>3803818.17</v>
      </c>
    </row>
    <row r="57" spans="1:14" x14ac:dyDescent="0.25">
      <c r="A57" s="11" t="s">
        <v>64</v>
      </c>
      <c r="B57" s="12">
        <v>0</v>
      </c>
      <c r="C57" s="14">
        <v>0</v>
      </c>
      <c r="D57" s="14">
        <v>217811</v>
      </c>
      <c r="E57" s="12">
        <v>0</v>
      </c>
      <c r="F57" s="14">
        <v>545632</v>
      </c>
      <c r="G57" s="14">
        <v>0</v>
      </c>
      <c r="H57" s="26">
        <v>2602</v>
      </c>
      <c r="I57" s="13">
        <v>0</v>
      </c>
      <c r="J57" s="26">
        <v>83000</v>
      </c>
      <c r="K57" s="1">
        <v>83000</v>
      </c>
      <c r="L57" s="1">
        <v>0</v>
      </c>
      <c r="M57" s="1"/>
      <c r="N57" s="8">
        <f t="shared" si="3"/>
        <v>932045</v>
      </c>
    </row>
    <row r="58" spans="1:14" x14ac:dyDescent="0.25">
      <c r="A58" s="11" t="s">
        <v>65</v>
      </c>
      <c r="B58" s="12">
        <v>0</v>
      </c>
      <c r="C58" s="14">
        <v>0</v>
      </c>
      <c r="D58" s="14">
        <v>1499816</v>
      </c>
      <c r="E58" s="14">
        <v>405888</v>
      </c>
      <c r="F58" s="14">
        <v>4615831</v>
      </c>
      <c r="G58" s="14">
        <v>1402522.74</v>
      </c>
      <c r="H58" s="26">
        <v>992667</v>
      </c>
      <c r="I58" s="26">
        <v>2568433</v>
      </c>
      <c r="J58" s="26">
        <v>275366</v>
      </c>
      <c r="K58" s="26">
        <v>5947904.2199999997</v>
      </c>
      <c r="L58" s="1">
        <v>763295</v>
      </c>
      <c r="M58" s="1"/>
      <c r="N58" s="8">
        <f t="shared" si="3"/>
        <v>18471722.960000001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>
        <v>0</v>
      </c>
      <c r="F59" s="14">
        <v>350000</v>
      </c>
      <c r="G59" s="14">
        <v>0</v>
      </c>
      <c r="H59" s="13">
        <v>0</v>
      </c>
      <c r="I59" s="13">
        <v>0</v>
      </c>
      <c r="J59" s="26">
        <v>18644</v>
      </c>
      <c r="K59" s="26">
        <v>200000</v>
      </c>
      <c r="L59" s="1">
        <v>0</v>
      </c>
      <c r="M59" s="1"/>
      <c r="N59" s="8">
        <f t="shared" si="3"/>
        <v>568644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>
        <v>0</v>
      </c>
      <c r="J60" s="13">
        <v>0</v>
      </c>
      <c r="K60" s="1">
        <v>0</v>
      </c>
      <c r="L60" s="1">
        <v>0</v>
      </c>
      <c r="M60" s="1"/>
      <c r="N60" s="8">
        <f t="shared" si="3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>
        <v>0</v>
      </c>
      <c r="J61" s="13">
        <v>0</v>
      </c>
      <c r="K61" s="1">
        <v>0</v>
      </c>
      <c r="L61" s="1">
        <v>0</v>
      </c>
      <c r="M61" s="1"/>
      <c r="N61" s="8">
        <f t="shared" si="3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>
        <v>70015.429999999993</v>
      </c>
      <c r="H62" s="13">
        <v>0</v>
      </c>
      <c r="I62" s="13">
        <v>0</v>
      </c>
      <c r="J62" s="13">
        <v>0</v>
      </c>
      <c r="K62" s="1">
        <v>0</v>
      </c>
      <c r="L62" s="1">
        <v>0</v>
      </c>
      <c r="M62" s="1"/>
      <c r="N62" s="8">
        <f t="shared" si="3"/>
        <v>70015.429999999993</v>
      </c>
    </row>
    <row r="63" spans="1:14" x14ac:dyDescent="0.25">
      <c r="A63" s="10" t="s">
        <v>70</v>
      </c>
      <c r="B63" s="8">
        <f t="shared" ref="B63:H63" si="14">SUM(B64:B67)</f>
        <v>1337256</v>
      </c>
      <c r="C63" s="8">
        <f t="shared" si="14"/>
        <v>39955406</v>
      </c>
      <c r="D63" s="8">
        <f t="shared" si="14"/>
        <v>21470418</v>
      </c>
      <c r="E63" s="8">
        <f t="shared" si="14"/>
        <v>33408987</v>
      </c>
      <c r="F63" s="8">
        <f t="shared" si="14"/>
        <v>69182046</v>
      </c>
      <c r="G63" s="8">
        <f t="shared" si="14"/>
        <v>54977331.159999996</v>
      </c>
      <c r="H63" s="8">
        <f t="shared" si="14"/>
        <v>25207088</v>
      </c>
      <c r="I63" s="8">
        <f>SUM(I64:I67)</f>
        <v>90119227.510000005</v>
      </c>
      <c r="J63" s="8">
        <f>SUM(J64:J67)</f>
        <v>8191746</v>
      </c>
      <c r="K63" s="8">
        <f>SUM(K64:K67)</f>
        <v>116380801.8</v>
      </c>
      <c r="L63" s="8">
        <f>SUM(L64:L67)</f>
        <v>285059593.95999998</v>
      </c>
      <c r="M63" s="8"/>
      <c r="N63" s="8">
        <f t="shared" si="3"/>
        <v>745289901.43000007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>
        <v>0</v>
      </c>
      <c r="F64" s="13">
        <v>0</v>
      </c>
      <c r="G64" s="13">
        <v>0</v>
      </c>
      <c r="H64" s="26">
        <v>418565</v>
      </c>
      <c r="I64" s="26">
        <v>1293374.95</v>
      </c>
      <c r="J64" s="1">
        <v>0</v>
      </c>
      <c r="K64" s="1">
        <v>0</v>
      </c>
      <c r="L64" s="1">
        <v>0</v>
      </c>
      <c r="M64" s="1"/>
      <c r="N64" s="8">
        <f t="shared" si="3"/>
        <v>1711939.95</v>
      </c>
    </row>
    <row r="65" spans="1:14" x14ac:dyDescent="0.25">
      <c r="A65" s="11" t="s">
        <v>72</v>
      </c>
      <c r="B65" s="26">
        <v>1337256</v>
      </c>
      <c r="C65" s="26">
        <v>39955406</v>
      </c>
      <c r="D65" s="26">
        <v>21470418</v>
      </c>
      <c r="E65" s="26">
        <v>33408987</v>
      </c>
      <c r="F65" s="26">
        <v>69182046</v>
      </c>
      <c r="G65" s="14">
        <v>54977331.159999996</v>
      </c>
      <c r="H65" s="26">
        <v>24788523</v>
      </c>
      <c r="I65" s="26">
        <v>88825852.560000002</v>
      </c>
      <c r="J65" s="26">
        <v>8191746</v>
      </c>
      <c r="K65" s="26">
        <v>116380801.8</v>
      </c>
      <c r="L65" s="1">
        <v>285059593.95999998</v>
      </c>
      <c r="M65" s="1"/>
      <c r="N65" s="8">
        <f t="shared" si="3"/>
        <v>743577961.48000002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">
        <v>0</v>
      </c>
      <c r="L66" s="1">
        <v>0</v>
      </c>
      <c r="M66" s="1"/>
      <c r="N66" s="8">
        <f t="shared" si="3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">
        <v>0</v>
      </c>
      <c r="L67" s="1">
        <v>0</v>
      </c>
      <c r="M67" s="1"/>
      <c r="N67" s="8">
        <f t="shared" si="3"/>
        <v>0</v>
      </c>
    </row>
    <row r="68" spans="1:14" x14ac:dyDescent="0.25">
      <c r="A68" s="10" t="s">
        <v>75</v>
      </c>
      <c r="B68" s="8">
        <f t="shared" ref="B68:H68" si="15">SUM(B69:B70)</f>
        <v>0</v>
      </c>
      <c r="C68" s="8">
        <f t="shared" si="15"/>
        <v>0</v>
      </c>
      <c r="D68" s="8">
        <f t="shared" si="15"/>
        <v>0</v>
      </c>
      <c r="E68" s="8">
        <f t="shared" si="15"/>
        <v>0</v>
      </c>
      <c r="F68" s="8">
        <f t="shared" si="15"/>
        <v>0</v>
      </c>
      <c r="G68" s="8">
        <f t="shared" si="15"/>
        <v>0</v>
      </c>
      <c r="H68" s="8">
        <f t="shared" si="15"/>
        <v>0</v>
      </c>
      <c r="I68" s="8">
        <f t="shared" ref="I68:J68" si="16">SUM(I69:I70)</f>
        <v>0</v>
      </c>
      <c r="J68" s="8">
        <f t="shared" si="16"/>
        <v>0</v>
      </c>
      <c r="K68" s="8">
        <v>0</v>
      </c>
      <c r="L68" s="8"/>
      <c r="M68" s="8"/>
      <c r="N68" s="8">
        <f t="shared" si="3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>
        <v>0</v>
      </c>
      <c r="L69" s="1">
        <v>0</v>
      </c>
      <c r="M69" s="1"/>
      <c r="N69" s="8">
        <f t="shared" si="3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">
        <v>0</v>
      </c>
      <c r="L70" s="1">
        <v>0</v>
      </c>
      <c r="M70" s="1"/>
      <c r="N70" s="8">
        <f t="shared" si="3"/>
        <v>0</v>
      </c>
    </row>
    <row r="71" spans="1:14" x14ac:dyDescent="0.25">
      <c r="A71" s="10" t="s">
        <v>78</v>
      </c>
      <c r="B71" s="8">
        <f t="shared" ref="B71:H71" si="17">SUM(B72:B74)</f>
        <v>0</v>
      </c>
      <c r="C71" s="8">
        <f t="shared" si="17"/>
        <v>0</v>
      </c>
      <c r="D71" s="8">
        <f t="shared" si="17"/>
        <v>0</v>
      </c>
      <c r="E71" s="8">
        <f t="shared" si="17"/>
        <v>0</v>
      </c>
      <c r="F71" s="8">
        <f t="shared" si="17"/>
        <v>0</v>
      </c>
      <c r="G71" s="8">
        <f t="shared" si="17"/>
        <v>0</v>
      </c>
      <c r="H71" s="8">
        <f t="shared" si="17"/>
        <v>0</v>
      </c>
      <c r="I71" s="8">
        <f t="shared" ref="I71:J71" si="18">SUM(I72:I74)</f>
        <v>0</v>
      </c>
      <c r="J71" s="8">
        <f t="shared" si="18"/>
        <v>0</v>
      </c>
      <c r="K71" s="8">
        <v>0</v>
      </c>
      <c r="L71" s="8">
        <v>0</v>
      </c>
      <c r="M71" s="8"/>
      <c r="N71" s="8">
        <f t="shared" si="3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">
        <v>0</v>
      </c>
      <c r="L72" s="1">
        <v>0</v>
      </c>
      <c r="M72" s="1"/>
      <c r="N72" s="8">
        <f t="shared" si="3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">
        <v>0</v>
      </c>
      <c r="L73" s="1">
        <v>0</v>
      </c>
      <c r="M73" s="1"/>
      <c r="N73" s="8">
        <f t="shared" si="3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">
        <v>0</v>
      </c>
      <c r="L74" s="1">
        <v>0</v>
      </c>
      <c r="M74" s="1"/>
      <c r="N74" s="8">
        <f t="shared" si="3"/>
        <v>0</v>
      </c>
    </row>
    <row r="75" spans="1:14" x14ac:dyDescent="0.25">
      <c r="A75" s="6" t="s">
        <v>82</v>
      </c>
      <c r="B75" s="7">
        <f t="shared" ref="B75:H75" si="19">SUM(B76+B79+B82)</f>
        <v>0</v>
      </c>
      <c r="C75" s="7">
        <f t="shared" si="19"/>
        <v>20918612</v>
      </c>
      <c r="D75" s="7">
        <f t="shared" si="19"/>
        <v>35851608</v>
      </c>
      <c r="E75" s="7">
        <f t="shared" si="19"/>
        <v>32468223</v>
      </c>
      <c r="F75" s="7">
        <f t="shared" si="19"/>
        <v>8465949</v>
      </c>
      <c r="G75" s="7">
        <f t="shared" si="19"/>
        <v>1303966.1499999999</v>
      </c>
      <c r="H75" s="7">
        <f t="shared" si="19"/>
        <v>0</v>
      </c>
      <c r="I75" s="7">
        <f t="shared" ref="I75:L75" si="20">SUM(I76+I79+I82)</f>
        <v>839293.5</v>
      </c>
      <c r="J75" s="7">
        <f t="shared" si="20"/>
        <v>74303</v>
      </c>
      <c r="K75" s="8">
        <f>SUM(K76+K79+K82)</f>
        <v>1251534.67</v>
      </c>
      <c r="L75" s="8">
        <f t="shared" si="20"/>
        <v>2890410</v>
      </c>
      <c r="M75" s="8"/>
      <c r="N75" s="8">
        <f t="shared" si="3"/>
        <v>104063899.32000001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/>
      <c r="N76" s="8">
        <f t="shared" si="3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">
        <v>0</v>
      </c>
      <c r="L77" s="1">
        <v>0</v>
      </c>
      <c r="M77" s="1"/>
      <c r="N77" s="8">
        <f t="shared" ref="N77:N83" si="21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">
        <v>0</v>
      </c>
      <c r="L78" s="1">
        <v>0</v>
      </c>
      <c r="M78" s="1"/>
      <c r="N78" s="8">
        <f t="shared" si="21"/>
        <v>0</v>
      </c>
    </row>
    <row r="79" spans="1:14" x14ac:dyDescent="0.25">
      <c r="A79" s="10" t="s">
        <v>86</v>
      </c>
      <c r="B79" s="17">
        <f t="shared" ref="B79:H79" si="22">SUM(B80:B81)</f>
        <v>0</v>
      </c>
      <c r="C79" s="17">
        <f t="shared" si="22"/>
        <v>20918612</v>
      </c>
      <c r="D79" s="17">
        <f t="shared" si="22"/>
        <v>35851608</v>
      </c>
      <c r="E79" s="17">
        <f t="shared" si="22"/>
        <v>32468223</v>
      </c>
      <c r="F79" s="17">
        <f t="shared" si="22"/>
        <v>8465949</v>
      </c>
      <c r="G79" s="17">
        <f t="shared" si="22"/>
        <v>1303966.1499999999</v>
      </c>
      <c r="H79" s="17">
        <f t="shared" si="22"/>
        <v>0</v>
      </c>
      <c r="I79" s="17">
        <f t="shared" ref="I79" si="23">SUM(I80:I81)</f>
        <v>839293.5</v>
      </c>
      <c r="J79" s="17">
        <f>SUM(J80:J81)</f>
        <v>74303</v>
      </c>
      <c r="K79" s="17">
        <f>SUM(K80:K81)</f>
        <v>1251534.67</v>
      </c>
      <c r="L79" s="17">
        <f>SUM(L80:L81)</f>
        <v>2890410</v>
      </c>
      <c r="M79" s="17"/>
      <c r="N79" s="8">
        <f t="shared" si="21"/>
        <v>104063899.32000001</v>
      </c>
    </row>
    <row r="80" spans="1:14" x14ac:dyDescent="0.25">
      <c r="A80" s="11" t="s">
        <v>87</v>
      </c>
      <c r="B80" s="14">
        <v>0</v>
      </c>
      <c r="C80" s="26">
        <v>20918612</v>
      </c>
      <c r="D80" s="26">
        <v>35851608</v>
      </c>
      <c r="E80" s="26">
        <v>32468223</v>
      </c>
      <c r="F80" s="26">
        <v>8465949</v>
      </c>
      <c r="G80" s="26">
        <v>1303966.1499999999</v>
      </c>
      <c r="H80" s="14">
        <v>0</v>
      </c>
      <c r="I80" s="26">
        <v>839293.5</v>
      </c>
      <c r="J80" s="26">
        <v>74303</v>
      </c>
      <c r="K80" s="26">
        <v>1251534.67</v>
      </c>
      <c r="L80" s="1">
        <v>2890410</v>
      </c>
      <c r="M80" s="1"/>
      <c r="N80" s="8">
        <f t="shared" si="21"/>
        <v>104063899.32000001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">
        <v>0</v>
      </c>
      <c r="L81" s="1"/>
      <c r="M81" s="1"/>
      <c r="N81" s="8">
        <f t="shared" si="21"/>
        <v>0</v>
      </c>
    </row>
    <row r="82" spans="1:14" x14ac:dyDescent="0.25">
      <c r="A82" s="10" t="s">
        <v>89</v>
      </c>
      <c r="B82" s="8">
        <f t="shared" ref="B82:J82" si="24">SUM(B83)</f>
        <v>0</v>
      </c>
      <c r="C82" s="8">
        <f t="shared" si="24"/>
        <v>0</v>
      </c>
      <c r="D82" s="8">
        <f t="shared" si="24"/>
        <v>0</v>
      </c>
      <c r="E82" s="8">
        <f t="shared" si="24"/>
        <v>0</v>
      </c>
      <c r="F82" s="8">
        <f t="shared" si="24"/>
        <v>0</v>
      </c>
      <c r="G82" s="8">
        <f t="shared" si="24"/>
        <v>0</v>
      </c>
      <c r="H82" s="8">
        <f t="shared" si="24"/>
        <v>0</v>
      </c>
      <c r="I82" s="8">
        <f t="shared" si="24"/>
        <v>0</v>
      </c>
      <c r="J82" s="8">
        <f t="shared" si="24"/>
        <v>0</v>
      </c>
      <c r="K82" s="8">
        <v>0</v>
      </c>
      <c r="L82" s="8"/>
      <c r="M82" s="8"/>
      <c r="N82" s="8">
        <f t="shared" si="21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>
        <v>0</v>
      </c>
      <c r="L83" s="1"/>
      <c r="M83" s="1"/>
      <c r="N83" s="8">
        <f t="shared" si="21"/>
        <v>0</v>
      </c>
    </row>
    <row r="84" spans="1:14" x14ac:dyDescent="0.25">
      <c r="A84" s="18" t="s">
        <v>91</v>
      </c>
      <c r="B84" s="19">
        <f t="shared" ref="B84:H84" si="25">SUM(B10+B75)</f>
        <v>228168294</v>
      </c>
      <c r="C84" s="19">
        <f t="shared" si="25"/>
        <v>291761969</v>
      </c>
      <c r="D84" s="19">
        <f t="shared" si="25"/>
        <v>310563695</v>
      </c>
      <c r="E84" s="19">
        <f t="shared" si="25"/>
        <v>331529600</v>
      </c>
      <c r="F84" s="19">
        <f t="shared" si="25"/>
        <v>386052375</v>
      </c>
      <c r="G84" s="19">
        <f t="shared" si="25"/>
        <v>426694562.25999999</v>
      </c>
      <c r="H84" s="19">
        <f t="shared" si="25"/>
        <v>212534434</v>
      </c>
      <c r="I84" s="19">
        <f>SUM(I10+I75)</f>
        <v>326028437.07000005</v>
      </c>
      <c r="J84" s="19">
        <f>SUM(J10+J75)</f>
        <v>234617669</v>
      </c>
      <c r="K84" s="19">
        <f>SUM(K10+K75)</f>
        <v>358189484.24000001</v>
      </c>
      <c r="L84" s="19"/>
      <c r="M84" s="19"/>
      <c r="N84" s="19">
        <f>SUM(N10+N75)</f>
        <v>3640727206.4100008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9" t="s">
        <v>93</v>
      </c>
      <c r="L87" s="29"/>
      <c r="M87" s="29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8" t="s">
        <v>95</v>
      </c>
      <c r="L88" s="28"/>
      <c r="M88" s="28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8" t="s">
        <v>97</v>
      </c>
      <c r="L89" s="28"/>
      <c r="M89" s="28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4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Marieliza Dominguez Castro</cp:lastModifiedBy>
  <cp:lastPrinted>2023-12-19T18:39:14Z</cp:lastPrinted>
  <dcterms:created xsi:type="dcterms:W3CDTF">2022-04-12T12:20:50Z</dcterms:created>
  <dcterms:modified xsi:type="dcterms:W3CDTF">2023-12-19T18:39:50Z</dcterms:modified>
</cp:coreProperties>
</file>